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ЭО\ПлановоЭкономическийОтдел\ПТО\МУП Теплосеть с 01.04.2017\2021\"/>
    </mc:Choice>
  </mc:AlternateContent>
  <bookViews>
    <workbookView xWindow="0" yWindow="0" windowWidth="28800" windowHeight="12435" tabRatio="871"/>
  </bookViews>
  <sheets>
    <sheet name="Теплосеть 2021" sheetId="2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'Теплосеть 2021'!$A$6:$J$101</definedName>
    <definedName name="_xlnm.Print_Area" localSheetId="0">'Теплосеть 2021'!$A$1:$J$101</definedName>
  </definedNames>
  <calcPr calcId="152511" fullPrecision="0"/>
</workbook>
</file>

<file path=xl/calcChain.xml><?xml version="1.0" encoding="utf-8"?>
<calcChain xmlns="http://schemas.openxmlformats.org/spreadsheetml/2006/main">
  <c r="I113" i="23" l="1"/>
  <c r="J44" i="23" l="1"/>
  <c r="D112" i="23" s="1"/>
  <c r="J112" i="23" s="1"/>
  <c r="I44" i="23"/>
  <c r="C112" i="23" l="1"/>
  <c r="I112" i="23" s="1"/>
  <c r="D25" i="23"/>
  <c r="D66" i="23" l="1"/>
  <c r="I66" i="23" l="1"/>
  <c r="I71" i="23"/>
  <c r="I28" i="23"/>
  <c r="F28" i="23" l="1"/>
  <c r="E80" i="23" l="1"/>
  <c r="C76" i="23"/>
  <c r="E86" i="23" l="1"/>
  <c r="C86" i="23"/>
  <c r="E83" i="23"/>
  <c r="C83" i="23"/>
  <c r="C80" i="23" l="1"/>
  <c r="E79" i="23"/>
  <c r="C79" i="23"/>
  <c r="E69" i="23"/>
  <c r="C69" i="23"/>
  <c r="E68" i="23"/>
  <c r="C68" i="23"/>
  <c r="E67" i="23"/>
  <c r="E60" i="23"/>
  <c r="C60" i="23"/>
  <c r="E57" i="23"/>
  <c r="C57" i="23"/>
  <c r="E55" i="23"/>
  <c r="E38" i="23"/>
  <c r="C38" i="23"/>
  <c r="C37" i="23"/>
  <c r="G111" i="23" l="1"/>
  <c r="H111" i="23"/>
  <c r="G110" i="23"/>
  <c r="H110" i="23"/>
  <c r="G109" i="23"/>
  <c r="H109" i="23"/>
  <c r="G108" i="23"/>
  <c r="H108" i="23"/>
  <c r="G106" i="23"/>
  <c r="H106" i="23"/>
  <c r="G105" i="23"/>
  <c r="H105" i="23"/>
  <c r="F69" i="23"/>
  <c r="D69" i="23"/>
  <c r="F68" i="23"/>
  <c r="F67" i="23"/>
  <c r="D67" i="23"/>
  <c r="F80" i="23"/>
  <c r="D80" i="23"/>
  <c r="J80" i="23" l="1"/>
  <c r="I68" i="23"/>
  <c r="I67" i="23"/>
  <c r="I69" i="23"/>
  <c r="D68" i="23"/>
  <c r="I80" i="23"/>
  <c r="I79" i="23"/>
  <c r="J69" i="23" l="1"/>
  <c r="J67" i="23"/>
  <c r="J68" i="23"/>
  <c r="E70" i="23"/>
  <c r="C70" i="23"/>
  <c r="E65" i="23"/>
  <c r="C65" i="23"/>
  <c r="E64" i="23"/>
  <c r="C64" i="23"/>
  <c r="E63" i="23"/>
  <c r="C63" i="23"/>
  <c r="E62" i="23"/>
  <c r="C62" i="23"/>
  <c r="E61" i="23"/>
  <c r="C61" i="23"/>
  <c r="C59" i="23"/>
  <c r="E58" i="23"/>
  <c r="C58" i="23"/>
  <c r="E56" i="23"/>
  <c r="C56" i="23"/>
  <c r="E54" i="23"/>
  <c r="C54" i="23"/>
  <c r="C53" i="23"/>
  <c r="C51" i="23"/>
  <c r="E50" i="23"/>
  <c r="C50" i="23"/>
  <c r="E48" i="23"/>
  <c r="C48" i="23"/>
  <c r="C47" i="23"/>
  <c r="E46" i="23"/>
  <c r="C46" i="23"/>
  <c r="C45" i="23"/>
  <c r="E43" i="23"/>
  <c r="C43" i="23"/>
  <c r="E42" i="23"/>
  <c r="C42" i="23"/>
  <c r="C111" i="23" s="1"/>
  <c r="E41" i="23"/>
  <c r="C41" i="23"/>
  <c r="E40" i="23"/>
  <c r="C40" i="23"/>
  <c r="E39" i="23"/>
  <c r="C39" i="23"/>
  <c r="G35" i="23"/>
  <c r="E36" i="23"/>
  <c r="C36" i="23"/>
  <c r="E35" i="23"/>
  <c r="C35" i="23"/>
  <c r="E34" i="23"/>
  <c r="C34" i="23"/>
  <c r="C33" i="23"/>
  <c r="C32" i="23"/>
  <c r="E31" i="23"/>
  <c r="C31" i="23"/>
  <c r="E30" i="23"/>
  <c r="C30" i="23"/>
  <c r="E29" i="23"/>
  <c r="C27" i="23"/>
  <c r="C26" i="23"/>
  <c r="E25" i="23"/>
  <c r="E24" i="23"/>
  <c r="C24" i="23"/>
  <c r="E23" i="23"/>
  <c r="C23" i="23"/>
  <c r="E22" i="23"/>
  <c r="C22" i="23"/>
  <c r="C21" i="23"/>
  <c r="C20" i="23"/>
  <c r="E18" i="23"/>
  <c r="C18" i="23"/>
  <c r="E17" i="23"/>
  <c r="E16" i="23"/>
  <c r="C16" i="23"/>
  <c r="E15" i="23"/>
  <c r="C15" i="23"/>
  <c r="C14" i="23"/>
  <c r="E13" i="23"/>
  <c r="C13" i="23"/>
  <c r="E12" i="23"/>
  <c r="C12" i="23"/>
  <c r="E11" i="23"/>
  <c r="C11" i="23"/>
  <c r="E9" i="23"/>
  <c r="C9" i="23"/>
  <c r="E8" i="23"/>
  <c r="C8" i="23"/>
  <c r="E7" i="23"/>
  <c r="C7" i="23"/>
  <c r="E72" i="23"/>
  <c r="C106" i="23" l="1"/>
  <c r="E106" i="23"/>
  <c r="E111" i="23"/>
  <c r="E110" i="23"/>
  <c r="H35" i="23"/>
  <c r="G107" i="23"/>
  <c r="G113" i="23" s="1"/>
  <c r="C110" i="23"/>
  <c r="I35" i="23"/>
  <c r="H101" i="23" l="1"/>
  <c r="H107" i="23"/>
  <c r="H113" i="23" s="1"/>
  <c r="C90" i="23"/>
  <c r="I47" i="23" l="1"/>
  <c r="I52" i="23"/>
  <c r="I75" i="23"/>
  <c r="I97" i="23"/>
  <c r="F10" i="23"/>
  <c r="F14" i="23"/>
  <c r="F19" i="23"/>
  <c r="F20" i="23"/>
  <c r="F21" i="23"/>
  <c r="F26" i="23"/>
  <c r="F32" i="23"/>
  <c r="F33" i="23"/>
  <c r="F37" i="23"/>
  <c r="F45" i="23"/>
  <c r="F47" i="23"/>
  <c r="F49" i="23"/>
  <c r="F51" i="23"/>
  <c r="F52" i="23"/>
  <c r="F53" i="23"/>
  <c r="F59" i="23"/>
  <c r="F66" i="23"/>
  <c r="J66" i="23" s="1"/>
  <c r="F75" i="23"/>
  <c r="F76" i="23"/>
  <c r="F85" i="23"/>
  <c r="F87" i="23"/>
  <c r="F94" i="23"/>
  <c r="F95" i="23"/>
  <c r="F97" i="23"/>
  <c r="F98" i="23"/>
  <c r="D47" i="23"/>
  <c r="D52" i="23"/>
  <c r="D55" i="23"/>
  <c r="D75" i="23"/>
  <c r="D97" i="23"/>
  <c r="F56" i="23"/>
  <c r="J52" i="23" l="1"/>
  <c r="J97" i="23"/>
  <c r="J47" i="23"/>
  <c r="J75" i="23"/>
  <c r="I56" i="23"/>
  <c r="I54" i="23"/>
  <c r="D56" i="23"/>
  <c r="J56" i="23" s="1"/>
  <c r="I53" i="23"/>
  <c r="I55" i="23"/>
  <c r="D53" i="23"/>
  <c r="J53" i="23" s="1"/>
  <c r="F55" i="23"/>
  <c r="J55" i="23" s="1"/>
  <c r="D54" i="23"/>
  <c r="F54" i="23"/>
  <c r="J54" i="23" l="1"/>
  <c r="E93" i="23" l="1"/>
  <c r="C93" i="23"/>
  <c r="F93" i="23" l="1"/>
  <c r="D93" i="23"/>
  <c r="I93" i="23"/>
  <c r="G101" i="23"/>
  <c r="F43" i="23"/>
  <c r="F8" i="23"/>
  <c r="J93" i="23" l="1"/>
  <c r="D43" i="23"/>
  <c r="J43" i="23" s="1"/>
  <c r="I43" i="23"/>
  <c r="F79" i="23"/>
  <c r="E78" i="23"/>
  <c r="F78" i="23" s="1"/>
  <c r="C78" i="23"/>
  <c r="E77" i="23"/>
  <c r="C77" i="23"/>
  <c r="C107" i="23" l="1"/>
  <c r="F77" i="23"/>
  <c r="E107" i="23"/>
  <c r="D78" i="23"/>
  <c r="J78" i="23" s="1"/>
  <c r="I78" i="23"/>
  <c r="D77" i="23"/>
  <c r="J77" i="23" s="1"/>
  <c r="I77" i="23"/>
  <c r="D79" i="23"/>
  <c r="J79" i="23" s="1"/>
  <c r="D76" i="23"/>
  <c r="J76" i="23" s="1"/>
  <c r="I76" i="23"/>
  <c r="F61" i="23" l="1"/>
  <c r="F60" i="23"/>
  <c r="F48" i="23"/>
  <c r="F17" i="23"/>
  <c r="D10" i="23" l="1"/>
  <c r="J10" i="23" s="1"/>
  <c r="I10" i="23"/>
  <c r="D37" i="23"/>
  <c r="J37" i="23" s="1"/>
  <c r="I37" i="23"/>
  <c r="D61" i="23"/>
  <c r="J61" i="23" s="1"/>
  <c r="I61" i="23"/>
  <c r="D21" i="23"/>
  <c r="J21" i="23" s="1"/>
  <c r="I21" i="23"/>
  <c r="D60" i="23"/>
  <c r="I60" i="23"/>
  <c r="D14" i="23"/>
  <c r="J14" i="23" s="1"/>
  <c r="I14" i="23"/>
  <c r="D48" i="23"/>
  <c r="J48" i="23" s="1"/>
  <c r="I48" i="23"/>
  <c r="D59" i="23"/>
  <c r="J59" i="23" s="1"/>
  <c r="I59" i="23"/>
  <c r="E74" i="23"/>
  <c r="C74" i="23"/>
  <c r="E73" i="23"/>
  <c r="C73" i="23"/>
  <c r="F72" i="23"/>
  <c r="C72" i="23"/>
  <c r="F71" i="23"/>
  <c r="F63" i="23"/>
  <c r="F38" i="23"/>
  <c r="F36" i="23"/>
  <c r="F35" i="23"/>
  <c r="F25" i="23"/>
  <c r="F24" i="23"/>
  <c r="F23" i="23"/>
  <c r="F22" i="23"/>
  <c r="F18" i="23"/>
  <c r="F16" i="23"/>
  <c r="F15" i="23"/>
  <c r="F50" i="23"/>
  <c r="E27" i="23"/>
  <c r="J60" i="23" l="1"/>
  <c r="C108" i="23"/>
  <c r="F27" i="23"/>
  <c r="E108" i="23"/>
  <c r="F73" i="23"/>
  <c r="F74" i="23"/>
  <c r="D16" i="23"/>
  <c r="J16" i="23" s="1"/>
  <c r="I16" i="23"/>
  <c r="D71" i="23"/>
  <c r="J71" i="23" s="1"/>
  <c r="D73" i="23"/>
  <c r="I73" i="23"/>
  <c r="D15" i="23"/>
  <c r="J15" i="23" s="1"/>
  <c r="I15" i="23"/>
  <c r="D17" i="23"/>
  <c r="J17" i="23" s="1"/>
  <c r="I17" i="23"/>
  <c r="D35" i="23"/>
  <c r="J35" i="23" s="1"/>
  <c r="D27" i="23"/>
  <c r="I27" i="23"/>
  <c r="D22" i="23"/>
  <c r="J22" i="23" s="1"/>
  <c r="I22" i="23"/>
  <c r="D24" i="23"/>
  <c r="J24" i="23" s="1"/>
  <c r="I24" i="23"/>
  <c r="D26" i="23"/>
  <c r="J26" i="23" s="1"/>
  <c r="I26" i="23"/>
  <c r="D36" i="23"/>
  <c r="J36" i="23" s="1"/>
  <c r="I36" i="23"/>
  <c r="D63" i="23"/>
  <c r="J63" i="23" s="1"/>
  <c r="I63" i="23"/>
  <c r="D72" i="23"/>
  <c r="J72" i="23" s="1"/>
  <c r="I72" i="23"/>
  <c r="D74" i="23"/>
  <c r="I74" i="23"/>
  <c r="D23" i="23"/>
  <c r="J23" i="23" s="1"/>
  <c r="I23" i="23"/>
  <c r="D50" i="23"/>
  <c r="J50" i="23" s="1"/>
  <c r="I50" i="23"/>
  <c r="D49" i="23"/>
  <c r="J49" i="23" s="1"/>
  <c r="I49" i="23"/>
  <c r="D18" i="23"/>
  <c r="J18" i="23" s="1"/>
  <c r="I18" i="23"/>
  <c r="J25" i="23"/>
  <c r="I25" i="23"/>
  <c r="D38" i="23"/>
  <c r="I38" i="23"/>
  <c r="E100" i="23"/>
  <c r="C100" i="23"/>
  <c r="F99" i="23"/>
  <c r="C99" i="23"/>
  <c r="C98" i="23"/>
  <c r="E96" i="23"/>
  <c r="C96" i="23"/>
  <c r="C95" i="23"/>
  <c r="C94" i="23"/>
  <c r="E91" i="23"/>
  <c r="C91" i="23"/>
  <c r="E90" i="23"/>
  <c r="E89" i="23"/>
  <c r="C89" i="23"/>
  <c r="E88" i="23"/>
  <c r="C88" i="23"/>
  <c r="C87" i="23"/>
  <c r="F86" i="23"/>
  <c r="C85" i="23"/>
  <c r="E84" i="23"/>
  <c r="C84" i="23"/>
  <c r="F83" i="23"/>
  <c r="C82" i="23"/>
  <c r="E81" i="23"/>
  <c r="C81" i="23"/>
  <c r="J73" i="23" l="1"/>
  <c r="J27" i="23"/>
  <c r="J74" i="23"/>
  <c r="J38" i="23"/>
  <c r="C101" i="23"/>
  <c r="I108" i="23"/>
  <c r="F108" i="23"/>
  <c r="C109" i="23"/>
  <c r="D108" i="23"/>
  <c r="F100" i="23"/>
  <c r="F81" i="23"/>
  <c r="F84" i="23"/>
  <c r="F90" i="23"/>
  <c r="F92" i="23"/>
  <c r="F96" i="23"/>
  <c r="F89" i="23"/>
  <c r="F88" i="23"/>
  <c r="F91" i="23"/>
  <c r="D86" i="23"/>
  <c r="J86" i="23" s="1"/>
  <c r="I86" i="23"/>
  <c r="D85" i="23"/>
  <c r="J85" i="23" s="1"/>
  <c r="I85" i="23"/>
  <c r="D90" i="23"/>
  <c r="I90" i="23"/>
  <c r="D96" i="23"/>
  <c r="I96" i="23"/>
  <c r="D95" i="23"/>
  <c r="J95" i="23" s="1"/>
  <c r="I95" i="23"/>
  <c r="D84" i="23"/>
  <c r="I84" i="23"/>
  <c r="D89" i="23"/>
  <c r="I89" i="23"/>
  <c r="D91" i="23"/>
  <c r="I91" i="23"/>
  <c r="D94" i="23"/>
  <c r="J94" i="23" s="1"/>
  <c r="I94" i="23"/>
  <c r="D98" i="23"/>
  <c r="J98" i="23" s="1"/>
  <c r="I98" i="23"/>
  <c r="D81" i="23"/>
  <c r="J81" i="23" s="1"/>
  <c r="I81" i="23"/>
  <c r="D100" i="23"/>
  <c r="I100" i="23"/>
  <c r="D92" i="23"/>
  <c r="I92" i="23"/>
  <c r="D83" i="23"/>
  <c r="J83" i="23" s="1"/>
  <c r="I83" i="23"/>
  <c r="D88" i="23"/>
  <c r="I88" i="23"/>
  <c r="D82" i="23"/>
  <c r="D87" i="23"/>
  <c r="J87" i="23" s="1"/>
  <c r="I87" i="23"/>
  <c r="D99" i="23"/>
  <c r="J99" i="23" s="1"/>
  <c r="I99" i="23"/>
  <c r="F70" i="23"/>
  <c r="F65" i="23"/>
  <c r="F64" i="23"/>
  <c r="F62" i="23"/>
  <c r="F58" i="23"/>
  <c r="I51" i="23"/>
  <c r="F46" i="23"/>
  <c r="F110" i="23" s="1"/>
  <c r="I45" i="23"/>
  <c r="F42" i="23"/>
  <c r="F111" i="23" s="1"/>
  <c r="F41" i="23"/>
  <c r="F40" i="23"/>
  <c r="F39" i="23"/>
  <c r="F34" i="23"/>
  <c r="I33" i="23"/>
  <c r="I32" i="23"/>
  <c r="F31" i="23"/>
  <c r="F30" i="23"/>
  <c r="F29" i="23"/>
  <c r="I20" i="23"/>
  <c r="I19" i="23"/>
  <c r="F13" i="23"/>
  <c r="F12" i="23"/>
  <c r="F11" i="23"/>
  <c r="F9" i="23"/>
  <c r="I8" i="23"/>
  <c r="J100" i="23" l="1"/>
  <c r="J91" i="23"/>
  <c r="J92" i="23"/>
  <c r="J88" i="23"/>
  <c r="J90" i="23"/>
  <c r="J89" i="23"/>
  <c r="J84" i="23"/>
  <c r="J96" i="23"/>
  <c r="F107" i="23"/>
  <c r="J108" i="23"/>
  <c r="D109" i="23"/>
  <c r="F106" i="23"/>
  <c r="I7" i="23"/>
  <c r="D13" i="23"/>
  <c r="J13" i="23" s="1"/>
  <c r="I13" i="23"/>
  <c r="D41" i="23"/>
  <c r="J41" i="23" s="1"/>
  <c r="I41" i="23"/>
  <c r="D31" i="23"/>
  <c r="J31" i="23" s="1"/>
  <c r="I31" i="23"/>
  <c r="D42" i="23"/>
  <c r="J42" i="23" s="1"/>
  <c r="I42" i="23"/>
  <c r="I12" i="23"/>
  <c r="I29" i="23"/>
  <c r="I34" i="23"/>
  <c r="I40" i="23"/>
  <c r="D46" i="23"/>
  <c r="J46" i="23" s="1"/>
  <c r="I46" i="23"/>
  <c r="D58" i="23"/>
  <c r="J58" i="23" s="1"/>
  <c r="I58" i="23"/>
  <c r="D64" i="23"/>
  <c r="J64" i="23" s="1"/>
  <c r="I64" i="23"/>
  <c r="D70" i="23"/>
  <c r="J70" i="23" s="1"/>
  <c r="I70" i="23"/>
  <c r="D11" i="23"/>
  <c r="I11" i="23"/>
  <c r="D30" i="23"/>
  <c r="J30" i="23" s="1"/>
  <c r="I30" i="23"/>
  <c r="D39" i="23"/>
  <c r="J39" i="23" s="1"/>
  <c r="I39" i="23"/>
  <c r="D9" i="23"/>
  <c r="J9" i="23" s="1"/>
  <c r="I9" i="23"/>
  <c r="D28" i="23"/>
  <c r="J28" i="23" s="1"/>
  <c r="D62" i="23"/>
  <c r="J62" i="23" s="1"/>
  <c r="I62" i="23"/>
  <c r="D65" i="23"/>
  <c r="J65" i="23" s="1"/>
  <c r="I65" i="23"/>
  <c r="F7" i="23"/>
  <c r="D20" i="23"/>
  <c r="J20" i="23" s="1"/>
  <c r="D12" i="23"/>
  <c r="J12" i="23" s="1"/>
  <c r="D19" i="23"/>
  <c r="J19" i="23" s="1"/>
  <c r="D29" i="23"/>
  <c r="J29" i="23" s="1"/>
  <c r="D34" i="23"/>
  <c r="J34" i="23" s="1"/>
  <c r="D40" i="23"/>
  <c r="J40" i="23" s="1"/>
  <c r="D33" i="23"/>
  <c r="J33" i="23" s="1"/>
  <c r="D45" i="23"/>
  <c r="J45" i="23" s="1"/>
  <c r="D51" i="23"/>
  <c r="J51" i="23" s="1"/>
  <c r="D7" i="23"/>
  <c r="D8" i="23"/>
  <c r="J8" i="23" s="1"/>
  <c r="D32" i="23"/>
  <c r="J32" i="23" s="1"/>
  <c r="I110" i="23" l="1"/>
  <c r="I111" i="23"/>
  <c r="J7" i="23"/>
  <c r="J11" i="23"/>
  <c r="I107" i="23"/>
  <c r="D111" i="23"/>
  <c r="I106" i="23"/>
  <c r="J107" i="23"/>
  <c r="D107" i="23"/>
  <c r="J111" i="23"/>
  <c r="J110" i="23"/>
  <c r="D110" i="23"/>
  <c r="J106" i="23"/>
  <c r="D106" i="23"/>
  <c r="E82" i="23" l="1"/>
  <c r="E101" i="23" s="1"/>
  <c r="E109" i="23" l="1"/>
  <c r="I82" i="23"/>
  <c r="F82" i="23"/>
  <c r="F109" i="23" l="1"/>
  <c r="J82" i="23"/>
  <c r="J109" i="23" s="1"/>
  <c r="I109" i="23"/>
  <c r="C105" i="23" l="1"/>
  <c r="C113" i="23" s="1"/>
  <c r="D57" i="23" l="1"/>
  <c r="D105" i="23" l="1"/>
  <c r="D113" i="23" s="1"/>
  <c r="D101" i="23"/>
  <c r="E105" i="23"/>
  <c r="E113" i="23" s="1"/>
  <c r="F57" i="23" l="1"/>
  <c r="I57" i="23"/>
  <c r="F101" i="23" l="1"/>
  <c r="J57" i="23"/>
  <c r="J101" i="23" s="1"/>
  <c r="I101" i="23"/>
  <c r="I105" i="23"/>
  <c r="F105" i="23"/>
  <c r="F113" i="23" s="1"/>
  <c r="J105" i="23" l="1"/>
  <c r="J113" i="23" s="1"/>
</calcChain>
</file>

<file path=xl/sharedStrings.xml><?xml version="1.0" encoding="utf-8"?>
<sst xmlns="http://schemas.openxmlformats.org/spreadsheetml/2006/main" count="153" uniqueCount="128">
  <si>
    <t xml:space="preserve">   ЦТП</t>
  </si>
  <si>
    <t>16м</t>
  </si>
  <si>
    <t>41(цтп-26)</t>
  </si>
  <si>
    <t>45(цтп-19)</t>
  </si>
  <si>
    <t>45(цтп-20)</t>
  </si>
  <si>
    <t>ИТОГО:</t>
  </si>
  <si>
    <t>№ Котельной</t>
  </si>
  <si>
    <t>4(ЦТП-23)</t>
  </si>
  <si>
    <t>7(ЦТП-1)</t>
  </si>
  <si>
    <t>7(ЦТП-2)</t>
  </si>
  <si>
    <t>7(ЦТП-3)</t>
  </si>
  <si>
    <t>7(ЦТП-4)</t>
  </si>
  <si>
    <t>30(ЦТП-21)</t>
  </si>
  <si>
    <t>10(ЦТП-5)</t>
  </si>
  <si>
    <t>10(ЦТП-6)</t>
  </si>
  <si>
    <t>10(ЦТП-7)</t>
  </si>
  <si>
    <t>10(ЦТП-8)</t>
  </si>
  <si>
    <t>10(ЦТП-9)</t>
  </si>
  <si>
    <t>19(ЦТП-27)</t>
  </si>
  <si>
    <t>20(ЦТП-16)</t>
  </si>
  <si>
    <t>43(ЦТП-28)</t>
  </si>
  <si>
    <t>43(ЦТП-29)</t>
  </si>
  <si>
    <t>43(ЦТП-30)</t>
  </si>
  <si>
    <t>43(ЦТП-31)</t>
  </si>
  <si>
    <t>58(ЦТП-34)</t>
  </si>
  <si>
    <t>58(ЦТП-35)</t>
  </si>
  <si>
    <t>58(Цтп 33)</t>
  </si>
  <si>
    <t>50 (ЦТП-32)</t>
  </si>
  <si>
    <t xml:space="preserve">  Теплотрасса на балансе МУП "Теплосеть"</t>
  </si>
  <si>
    <t>Адрес</t>
  </si>
  <si>
    <t>г. Наро-Фоминск, ул. Профсоюзная (очистные)</t>
  </si>
  <si>
    <t>г. Наро-Фоминск, ул. Карла Маркса</t>
  </si>
  <si>
    <t>г. Наро-Фоминск, ул. Калинина</t>
  </si>
  <si>
    <t>г. Наро-Фоминск, ул. Московская</t>
  </si>
  <si>
    <t>г. Наро-Фоминск, ул. Новикова</t>
  </si>
  <si>
    <t>г. Наро-Фоминск, ул. Генерала Ефремова</t>
  </si>
  <si>
    <t>г. Наро-Фоминск, ул. Ленина</t>
  </si>
  <si>
    <t>г. Наро-Фоминск, ул. Латышская</t>
  </si>
  <si>
    <t>г. Наро-Фоминск, ул. Рижская</t>
  </si>
  <si>
    <t xml:space="preserve">г. Наро-Фоминск, ул. Профсоюзная </t>
  </si>
  <si>
    <t>д. Васильчиново</t>
  </si>
  <si>
    <t>г. Наро-Фоминск, ул. Володарского</t>
  </si>
  <si>
    <t>г. Наро-Фоминск, ул. Льва Толстого</t>
  </si>
  <si>
    <t>г. Наро-Фоминск, ул. Луговая</t>
  </si>
  <si>
    <t>г. Наро-Фоминск, ул. Комсомольская</t>
  </si>
  <si>
    <t>г. Наро-Фоминск, ул. Школьная</t>
  </si>
  <si>
    <t>с. Петровское</t>
  </si>
  <si>
    <t>г. Наро-Фоминск, ул. Маршала Жукова</t>
  </si>
  <si>
    <t>г. Наро-Фоминск, ул. Полубоярова</t>
  </si>
  <si>
    <t>г. Апрелевка, ул. Апрелевская</t>
  </si>
  <si>
    <t>г. Апрелевка, ул. Ленина</t>
  </si>
  <si>
    <t>д. Мякишево</t>
  </si>
  <si>
    <t>г. Апрелевка, вблизи ж/д ст. Победа</t>
  </si>
  <si>
    <t>д. Ново-Глаголево</t>
  </si>
  <si>
    <t>г. Апрелевка, ул. Августовская</t>
  </si>
  <si>
    <t>г. Апрелевка, ул. Парковая</t>
  </si>
  <si>
    <t>г. Наро-Фоминск, ул. Связистов</t>
  </si>
  <si>
    <t>д. Софьино</t>
  </si>
  <si>
    <t>д/о Отличник</t>
  </si>
  <si>
    <t>с. Атепцево</t>
  </si>
  <si>
    <t>с. Каменское</t>
  </si>
  <si>
    <t>г. Наро-Фоминск, СМП-181</t>
  </si>
  <si>
    <t>д. Таширово</t>
  </si>
  <si>
    <t>д. Головково</t>
  </si>
  <si>
    <t>г. Наро-Фоминск, ул. 2-й Володарский пер.</t>
  </si>
  <si>
    <t>г. Наро-Фоминск, Военный городок №11</t>
  </si>
  <si>
    <t>д. Башкино</t>
  </si>
  <si>
    <t>г. Наро-Фоминск, ул. Шибанкова</t>
  </si>
  <si>
    <t>г. Наро-Фоминск, ул. Пешехонова</t>
  </si>
  <si>
    <t>г. Апрелевка, ул. Самохина</t>
  </si>
  <si>
    <t>п. Новая Ольховка</t>
  </si>
  <si>
    <t>г. Наро-Фоминск, ул. Парк Воровского</t>
  </si>
  <si>
    <t>г. Наро-Фоминск, ул. Парковая</t>
  </si>
  <si>
    <t>г. Наро-Фоминск, ул. Чехова</t>
  </si>
  <si>
    <t>г. Наро-Фоминск, ул. Пушкина</t>
  </si>
  <si>
    <t>п. Селятино</t>
  </si>
  <si>
    <t>п. Калининец, ул. Фабричная</t>
  </si>
  <si>
    <t>п. Бекасово</t>
  </si>
  <si>
    <t>п. Калининец</t>
  </si>
  <si>
    <t>г. Апрелевка, ул. 2-я Майская</t>
  </si>
  <si>
    <t>г. Апрелевка, ул. Дубки</t>
  </si>
  <si>
    <t>г. Верея, ул. Лесная</t>
  </si>
  <si>
    <t>г. Верея, ул. Восточная</t>
  </si>
  <si>
    <t>г. Верея, ул. Комсомольская</t>
  </si>
  <si>
    <t>г. Верея, ул. Октябрьская</t>
  </si>
  <si>
    <t>г. Верея, ул. Грязнова</t>
  </si>
  <si>
    <t>п. Пионерский, ул. Центральная</t>
  </si>
  <si>
    <t>д. Ястребово</t>
  </si>
  <si>
    <t>д. Веселево</t>
  </si>
  <si>
    <t>д. Вышегород</t>
  </si>
  <si>
    <t>д. Шустиково</t>
  </si>
  <si>
    <t>д. Устье</t>
  </si>
  <si>
    <t>д. Волченки</t>
  </si>
  <si>
    <t>п. Архангельский</t>
  </si>
  <si>
    <t>д. Назарьево</t>
  </si>
  <si>
    <t>д. Слепушкино</t>
  </si>
  <si>
    <t>д. Симбухово, ул. Дороховская</t>
  </si>
  <si>
    <t>д. Рождественно, ул. Северная</t>
  </si>
  <si>
    <t>г. Верея, пл. Советская</t>
  </si>
  <si>
    <t>г. Верея, ул. Боровская</t>
  </si>
  <si>
    <t>г. Верея, ул. Кировская</t>
  </si>
  <si>
    <t>г. Апрелевка, ул. Горького</t>
  </si>
  <si>
    <t>г. Апрелевка, ул. Цветочная аллея</t>
  </si>
  <si>
    <t>г. Апрелевка, ул. Фадеева</t>
  </si>
  <si>
    <t>г. Апрелевка, ул. Февральская</t>
  </si>
  <si>
    <t>ИТОГО, м в 2-х тр:</t>
  </si>
  <si>
    <t>ГВС, м в 2-х тр</t>
  </si>
  <si>
    <t>Отопление, м в 2-х тр</t>
  </si>
  <si>
    <t>ИТОГО, м в однотрубном исчисл.:</t>
  </si>
  <si>
    <t>Отопление, м  однотруб.</t>
  </si>
  <si>
    <t>ГВС, м в однотруб.</t>
  </si>
  <si>
    <t>Пар, м в 2-х тр.</t>
  </si>
  <si>
    <t>Пар, м в однотруб.</t>
  </si>
  <si>
    <t>58(ЦТП-38)</t>
  </si>
  <si>
    <t>г. Апрелевка, ул. Дубки, д.13</t>
  </si>
  <si>
    <t>50 (ЦТП-36)</t>
  </si>
  <si>
    <t>50 (ЦТП-37)</t>
  </si>
  <si>
    <t>г.п. Наро-Фоминск</t>
  </si>
  <si>
    <t>г.п. Селятино</t>
  </si>
  <si>
    <t>г.п. Апрелевка</t>
  </si>
  <si>
    <t>г.п. Калининец</t>
  </si>
  <si>
    <t>г.п. Верея</t>
  </si>
  <si>
    <t>с.п. Ташировское</t>
  </si>
  <si>
    <t>с.п. Атепцевское</t>
  </si>
  <si>
    <t>Поселения</t>
  </si>
  <si>
    <t>г.п.Апрелевка ЖК Весна</t>
  </si>
  <si>
    <t>г.п.Апрелевка кот.27 (ЖК Весна)</t>
  </si>
  <si>
    <r>
      <t xml:space="preserve">   </t>
    </r>
    <r>
      <rPr>
        <b/>
        <i/>
        <sz val="16"/>
        <color indexed="18"/>
        <rFont val="Times New Roman"/>
        <family val="1"/>
        <charset val="204"/>
      </rPr>
      <t xml:space="preserve">Протяженность тепловых сетей по МУП "Теплосеть" на 31.03.2021г. </t>
    </r>
    <r>
      <rPr>
        <b/>
        <i/>
        <sz val="16"/>
        <rFont val="Times New Roman"/>
        <family val="1"/>
        <charset val="204"/>
      </rPr>
      <t xml:space="preserve"> (с учетом изменений по кот.№№4, 7(ЦТП-3), 10(ЦТП-8)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</si>
</sst>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b/>
      <sz val="10"/>
      <name val="Arial"/>
      <family val="2"/>
    </font>
    <font>
      <sz val="14"/>
      <name val="Arial Cyr"/>
      <charset val="204"/>
    </font>
    <font>
      <b/>
      <sz val="14"/>
      <name val="Arial"/>
      <family val="2"/>
    </font>
    <font>
      <sz val="14"/>
      <name val="Arial"/>
      <family val="2"/>
    </font>
    <font>
      <b/>
      <i/>
      <sz val="16"/>
      <name val="Times New Roman"/>
      <family val="1"/>
      <charset val="204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  <charset val="204"/>
    </font>
    <font>
      <b/>
      <i/>
      <sz val="14"/>
      <color indexed="10"/>
      <name val="Arial"/>
      <family val="2"/>
    </font>
    <font>
      <b/>
      <i/>
      <sz val="16"/>
      <color indexed="18"/>
      <name val="Times New Roman"/>
      <family val="1"/>
      <charset val="204"/>
    </font>
    <font>
      <sz val="14"/>
      <color indexed="18"/>
      <name val="Arial"/>
      <family val="2"/>
      <charset val="204"/>
    </font>
    <font>
      <sz val="8"/>
      <name val="Arial Cyr"/>
      <charset val="204"/>
    </font>
    <font>
      <b/>
      <sz val="16"/>
      <color theme="1"/>
      <name val="Bookman Old Style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Arial"/>
      <family val="2"/>
    </font>
    <font>
      <b/>
      <i/>
      <sz val="14"/>
      <color theme="1"/>
      <name val="Arial Cyr"/>
      <charset val="204"/>
    </font>
    <font>
      <b/>
      <sz val="14"/>
      <name val="Arial Cyr"/>
      <charset val="204"/>
    </font>
    <font>
      <b/>
      <i/>
      <sz val="16"/>
      <name val="Arial"/>
      <family val="2"/>
      <charset val="204"/>
    </font>
    <font>
      <b/>
      <sz val="16"/>
      <name val="Bookman Old Style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</font>
    <font>
      <sz val="14"/>
      <color theme="1"/>
      <name val="Bookman Old Style"/>
      <family val="1"/>
      <charset val="204"/>
    </font>
    <font>
      <sz val="14"/>
      <name val="Bookman Old Style"/>
      <family val="1"/>
      <charset val="204"/>
    </font>
    <font>
      <b/>
      <sz val="18"/>
      <name val="Arial Cyr"/>
      <charset val="204"/>
    </font>
    <font>
      <b/>
      <sz val="16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2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7" fillId="2" borderId="11" xfId="0" applyFont="1" applyFill="1" applyBorder="1" applyAlignment="1"/>
    <xf numFmtId="2" fontId="0" fillId="0" borderId="0" xfId="0" applyNumberFormat="1"/>
    <xf numFmtId="0" fontId="13" fillId="0" borderId="14" xfId="0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shrinkToFit="1"/>
    </xf>
    <xf numFmtId="2" fontId="15" fillId="0" borderId="16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shrinkToFit="1"/>
    </xf>
    <xf numFmtId="0" fontId="7" fillId="2" borderId="12" xfId="0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horizontal="center" shrinkToFit="1"/>
    </xf>
    <xf numFmtId="0" fontId="12" fillId="0" borderId="19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7" fillId="2" borderId="0" xfId="0" quotePrefix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3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2" fontId="19" fillId="0" borderId="3" xfId="0" applyNumberFormat="1" applyFont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23" fillId="0" borderId="5" xfId="0" applyFont="1" applyBorder="1"/>
    <xf numFmtId="2" fontId="23" fillId="0" borderId="5" xfId="0" applyNumberFormat="1" applyFont="1" applyBorder="1"/>
    <xf numFmtId="0" fontId="24" fillId="2" borderId="5" xfId="0" quotePrefix="1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10" fillId="4" borderId="0" xfId="0" applyFont="1" applyFill="1"/>
    <xf numFmtId="0" fontId="3" fillId="4" borderId="0" xfId="0" applyFont="1" applyFill="1"/>
    <xf numFmtId="0" fontId="7" fillId="4" borderId="1" xfId="0" quotePrefix="1" applyFont="1" applyFill="1" applyBorder="1" applyAlignment="1">
      <alignment horizontal="center" wrapText="1"/>
    </xf>
    <xf numFmtId="2" fontId="4" fillId="4" borderId="19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14" fillId="4" borderId="16" xfId="0" applyNumberFormat="1" applyFont="1" applyFill="1" applyBorder="1" applyAlignment="1">
      <alignment horizontal="center"/>
    </xf>
    <xf numFmtId="0" fontId="2" fillId="4" borderId="0" xfId="0" applyFont="1" applyFill="1"/>
    <xf numFmtId="0" fontId="24" fillId="4" borderId="5" xfId="0" quotePrefix="1" applyFont="1" applyFill="1" applyBorder="1" applyAlignment="1">
      <alignment horizontal="center" wrapText="1"/>
    </xf>
    <xf numFmtId="2" fontId="23" fillId="4" borderId="5" xfId="0" applyNumberFormat="1" applyFont="1" applyFill="1" applyBorder="1"/>
    <xf numFmtId="0" fontId="0" fillId="4" borderId="0" xfId="0" applyFill="1"/>
    <xf numFmtId="0" fontId="7" fillId="4" borderId="1" xfId="0" applyFont="1" applyFill="1" applyBorder="1" applyAlignment="1">
      <alignment horizontal="center" wrapText="1"/>
    </xf>
    <xf numFmtId="2" fontId="2" fillId="4" borderId="19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15" fillId="4" borderId="16" xfId="0" applyNumberFormat="1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 wrapText="1"/>
    </xf>
    <xf numFmtId="0" fontId="23" fillId="0" borderId="15" xfId="0" applyFont="1" applyBorder="1"/>
    <xf numFmtId="0" fontId="23" fillId="0" borderId="10" xfId="0" applyFont="1" applyBorder="1"/>
    <xf numFmtId="2" fontId="23" fillId="0" borderId="19" xfId="0" applyNumberFormat="1" applyFont="1" applyBorder="1"/>
    <xf numFmtId="2" fontId="23" fillId="4" borderId="13" xfId="0" applyNumberFormat="1" applyFont="1" applyFill="1" applyBorder="1"/>
    <xf numFmtId="2" fontId="23" fillId="4" borderId="19" xfId="0" applyNumberFormat="1" applyFont="1" applyFill="1" applyBorder="1"/>
    <xf numFmtId="2" fontId="23" fillId="0" borderId="11" xfId="0" applyNumberFormat="1" applyFont="1" applyBorder="1"/>
    <xf numFmtId="2" fontId="23" fillId="0" borderId="24" xfId="0" applyNumberFormat="1" applyFont="1" applyBorder="1"/>
    <xf numFmtId="2" fontId="23" fillId="4" borderId="4" xfId="0" applyNumberFormat="1" applyFont="1" applyFill="1" applyBorder="1"/>
    <xf numFmtId="2" fontId="23" fillId="0" borderId="25" xfId="0" applyNumberFormat="1" applyFont="1" applyBorder="1"/>
    <xf numFmtId="2" fontId="23" fillId="4" borderId="25" xfId="0" applyNumberFormat="1" applyFont="1" applyFill="1" applyBorder="1"/>
    <xf numFmtId="2" fontId="23" fillId="0" borderId="4" xfId="0" applyNumberFormat="1" applyFont="1" applyBorder="1"/>
    <xf numFmtId="2" fontId="16" fillId="0" borderId="26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23" fillId="0" borderId="21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4" fillId="2" borderId="5" xfId="0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&#1055;&#1088;&#1086;&#1090;&#1103;&#1078;&#1077;&#1085;&#1085;&#1086;&#1089;&#1090;&#1100;%202017&#1075;/&#1055;&#1088;&#1086;&#1090;&#1103;&#1078;&#1077;&#1085;&#1085;&#1086;&#1089;&#1090;&#1100;%20&#1085;&#1072;%2001.01.18,%20&#1080;&#1079;&#1084;.%20&#1082;&#1086;&#1090;.4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&#1055;&#1088;&#1086;&#1090;&#1103;&#1078;&#1077;&#1085;&#1085;&#1086;&#1089;&#1090;&#1100;%202018&#1075;/&#1055;&#1088;&#1086;&#1090;&#1103;&#1078;&#1077;&#1085;&#1085;&#1086;&#1089;&#1090;&#1100;%20&#1085;&#1072;%201.01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&#1055;&#1088;&#1086;&#1090;&#1103;&#1078;&#1077;&#1085;&#1085;&#1086;&#1089;&#1090;&#1100;%202018&#1075;/&#1055;&#1088;&#1086;&#1090;&#1103;&#1078;&#1077;&#1085;&#1085;&#1086;&#1089;&#1090;&#1100;%20&#1085;&#1072;%2001.01.18,%20&#1080;&#1079;&#1084;.%20&#1082;&#1086;&#1090;.4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&#1055;&#1088;&#1086;&#1090;&#1103;&#1078;&#1077;&#1085;&#1085;&#1086;&#1089;&#1090;&#1100;%202018&#1075;/&#1055;&#1088;&#1086;&#1090;&#1103;&#1078;&#1077;&#1085;&#1085;&#1086;&#1089;&#1090;&#1100;%20&#1085;&#1072;%201.01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2020/&#1055;&#1088;&#1086;&#1090;&#1103;&#1078;&#1077;&#1085;&#1085;&#1086;&#1089;&#1090;&#1100;%20&#1085;&#1072;%2001.01.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&#1055;&#1088;&#1086;&#1090;&#1103;&#1078;&#1077;&#1085;&#1085;&#1086;&#1089;&#1090;&#1100;%202018&#1075;/&#1042;&#1077;&#1088;&#1077;&#110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57;&#1077;&#1090;&#1077;&#1074;&#1080;&#1082;&#1080;/&#1087;&#1088;&#1086;&#1090;&#1103;&#1078;&#1077;&#1085;&#1085;&#1086;&#1089;&#1090;&#1080;/&#1055;&#1088;&#1086;&#1090;&#1103;&#1078;&#1077;&#1085;&#1085;&#1086;&#1089;&#1090;&#1100;%202018&#1075;/&#1055;&#1088;&#1086;&#1090;&#1103;&#1078;&#1077;&#1085;&#1085;&#1086;&#1089;&#1090;&#1100;%20&#1087;&#1086;%20&#1082;&#1086;&#1090;.%20&#1042;&#1077;&#1088;&#1077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кот.№8 (Восток)"/>
      <sheetName val="9"/>
      <sheetName val="10"/>
      <sheetName val="12"/>
      <sheetName val="13"/>
      <sheetName val="14"/>
      <sheetName val="15"/>
      <sheetName val="16"/>
      <sheetName val="17"/>
      <sheetName val="18"/>
      <sheetName val="19 "/>
      <sheetName val="20"/>
      <sheetName val="22"/>
      <sheetName val="23"/>
      <sheetName val="24"/>
      <sheetName val="25"/>
      <sheetName val="26"/>
      <sheetName val="28"/>
      <sheetName val="29"/>
      <sheetName val="30"/>
      <sheetName val="37"/>
      <sheetName val="39"/>
      <sheetName val="40"/>
      <sheetName val="41"/>
      <sheetName val="43"/>
      <sheetName val="птвм"/>
      <sheetName val="44"/>
      <sheetName val="45"/>
      <sheetName val="47"/>
      <sheetName val="48"/>
      <sheetName val="кот.№49 Ул.Пушкина"/>
      <sheetName val="50"/>
      <sheetName val="52"/>
      <sheetName val="53(3)исключить"/>
      <sheetName val="54(8)"/>
      <sheetName val="55(19)"/>
      <sheetName val="56(25)"/>
      <sheetName val="58"/>
      <sheetName val="Турейка"/>
      <sheetName val="по прокладке"/>
      <sheetName val="по диаметрам без Калининец"/>
      <sheetName val="по диаметрам с Калининец"/>
      <sheetName val="Лист2"/>
      <sheetName val="Лист3"/>
      <sheetName val="Лист4"/>
      <sheetName val="Лист5"/>
      <sheetName val="Лист6"/>
      <sheetName val="Лист7"/>
      <sheetName val="до Ду150, свыше"/>
      <sheetName val="кот.50 новая с инвентарными ном"/>
      <sheetName val="кот.№50 без инвентарного номера"/>
    </sheetNames>
    <sheetDataSet>
      <sheetData sheetId="0" refreshError="1">
        <row r="57">
          <cell r="B57">
            <v>1092.5</v>
          </cell>
          <cell r="F57">
            <v>702</v>
          </cell>
        </row>
      </sheetData>
      <sheetData sheetId="1" refreshError="1">
        <row r="86">
          <cell r="G86">
            <v>95.5</v>
          </cell>
        </row>
        <row r="117">
          <cell r="D117">
            <v>2269.9</v>
          </cell>
        </row>
      </sheetData>
      <sheetData sheetId="2" refreshError="1">
        <row r="27">
          <cell r="C27">
            <v>615.1</v>
          </cell>
          <cell r="I27">
            <v>385.5</v>
          </cell>
        </row>
      </sheetData>
      <sheetData sheetId="3" refreshError="1">
        <row r="158">
          <cell r="I158">
            <v>6974.2000000000007</v>
          </cell>
        </row>
        <row r="194">
          <cell r="D194">
            <v>544</v>
          </cell>
          <cell r="H194">
            <v>165</v>
          </cell>
        </row>
      </sheetData>
      <sheetData sheetId="4" refreshError="1">
        <row r="29">
          <cell r="C29">
            <v>884.6</v>
          </cell>
          <cell r="H29">
            <v>529.35</v>
          </cell>
        </row>
      </sheetData>
      <sheetData sheetId="5" refreshError="1">
        <row r="77">
          <cell r="D77">
            <v>1207.5999999999999</v>
          </cell>
          <cell r="H77">
            <v>908</v>
          </cell>
        </row>
      </sheetData>
      <sheetData sheetId="6" refreshError="1">
        <row r="289">
          <cell r="I289">
            <v>5453.3</v>
          </cell>
        </row>
        <row r="359">
          <cell r="D359">
            <v>2089.5500000000002</v>
          </cell>
          <cell r="H359">
            <v>1980.55</v>
          </cell>
        </row>
        <row r="393">
          <cell r="D393">
            <v>1035.5</v>
          </cell>
          <cell r="H393">
            <v>1035.5</v>
          </cell>
        </row>
        <row r="427">
          <cell r="H427">
            <v>2766.3</v>
          </cell>
        </row>
        <row r="462">
          <cell r="D462">
            <v>918.3</v>
          </cell>
          <cell r="H462">
            <v>918.3</v>
          </cell>
        </row>
      </sheetData>
      <sheetData sheetId="7" refreshError="1"/>
      <sheetData sheetId="8" refreshError="1">
        <row r="61">
          <cell r="I61">
            <v>437.5</v>
          </cell>
        </row>
      </sheetData>
      <sheetData sheetId="9" refreshError="1">
        <row r="263">
          <cell r="I263">
            <v>2773.05</v>
          </cell>
        </row>
        <row r="299">
          <cell r="D299">
            <v>373</v>
          </cell>
          <cell r="H299">
            <v>1325.6499999999999</v>
          </cell>
        </row>
        <row r="335">
          <cell r="D335">
            <v>525.79999999999995</v>
          </cell>
          <cell r="H335">
            <v>525.79999999999995</v>
          </cell>
        </row>
        <row r="371">
          <cell r="D371">
            <v>635.20000000000005</v>
          </cell>
          <cell r="H371">
            <v>635.20000000000005</v>
          </cell>
        </row>
        <row r="407">
          <cell r="H407">
            <v>592.30000000000007</v>
          </cell>
        </row>
        <row r="443">
          <cell r="D443">
            <v>2059.8000000000002</v>
          </cell>
        </row>
      </sheetData>
      <sheetData sheetId="10" refreshError="1"/>
      <sheetData sheetId="11" refreshError="1">
        <row r="63">
          <cell r="D63">
            <v>1113.5</v>
          </cell>
          <cell r="H63">
            <v>1118.5</v>
          </cell>
        </row>
      </sheetData>
      <sheetData sheetId="12" refreshError="1">
        <row r="142">
          <cell r="D142">
            <v>3763.2</v>
          </cell>
          <cell r="I142">
            <v>2316.1</v>
          </cell>
        </row>
      </sheetData>
      <sheetData sheetId="13" refreshError="1">
        <row r="63">
          <cell r="D63">
            <v>1177.3999999999999</v>
          </cell>
          <cell r="H63">
            <v>1136.0000000000002</v>
          </cell>
        </row>
      </sheetData>
      <sheetData sheetId="14" refreshError="1">
        <row r="41">
          <cell r="D41">
            <v>180.8</v>
          </cell>
        </row>
      </sheetData>
      <sheetData sheetId="15" refreshError="1">
        <row r="94">
          <cell r="D94">
            <v>1690.5</v>
          </cell>
        </row>
      </sheetData>
      <sheetData sheetId="16" refreshError="1">
        <row r="76">
          <cell r="D76">
            <v>840</v>
          </cell>
          <cell r="H76">
            <v>383</v>
          </cell>
        </row>
      </sheetData>
      <sheetData sheetId="17" refreshError="1">
        <row r="215">
          <cell r="D215">
            <v>5653.48</v>
          </cell>
          <cell r="H215">
            <v>5283.8799999999992</v>
          </cell>
        </row>
        <row r="248">
          <cell r="B248">
            <v>358</v>
          </cell>
          <cell r="H248">
            <v>358</v>
          </cell>
        </row>
        <row r="280">
          <cell r="E280">
            <v>814.7</v>
          </cell>
        </row>
      </sheetData>
      <sheetData sheetId="18" refreshError="1"/>
      <sheetData sheetId="19" refreshError="1">
        <row r="32">
          <cell r="B32">
            <v>1038.5</v>
          </cell>
          <cell r="G32">
            <v>807</v>
          </cell>
        </row>
      </sheetData>
      <sheetData sheetId="20" refreshError="1">
        <row r="100">
          <cell r="D100">
            <v>2403.5</v>
          </cell>
          <cell r="H100">
            <v>2391.75</v>
          </cell>
        </row>
      </sheetData>
      <sheetData sheetId="21" refreshError="1">
        <row r="48">
          <cell r="B48">
            <v>350</v>
          </cell>
          <cell r="H48">
            <v>350</v>
          </cell>
        </row>
      </sheetData>
      <sheetData sheetId="22" refreshError="1">
        <row r="76">
          <cell r="D76">
            <v>533</v>
          </cell>
          <cell r="H76">
            <v>524</v>
          </cell>
        </row>
      </sheetData>
      <sheetData sheetId="23" refreshError="1">
        <row r="128">
          <cell r="B128">
            <v>2519</v>
          </cell>
          <cell r="F128">
            <v>2399</v>
          </cell>
        </row>
      </sheetData>
      <sheetData sheetId="24" refreshError="1">
        <row r="45">
          <cell r="D45">
            <v>27.2</v>
          </cell>
        </row>
      </sheetData>
      <sheetData sheetId="25" refreshError="1">
        <row r="83">
          <cell r="D83">
            <v>1703</v>
          </cell>
          <cell r="H83">
            <v>1236</v>
          </cell>
        </row>
      </sheetData>
      <sheetData sheetId="26" refreshError="1">
        <row r="7">
          <cell r="B7">
            <v>152</v>
          </cell>
        </row>
        <row r="142">
          <cell r="B142">
            <v>4257.5</v>
          </cell>
          <cell r="F142">
            <v>3296</v>
          </cell>
        </row>
      </sheetData>
      <sheetData sheetId="27" refreshError="1">
        <row r="81">
          <cell r="D81">
            <v>1829.35</v>
          </cell>
          <cell r="H81">
            <v>751.5</v>
          </cell>
        </row>
      </sheetData>
      <sheetData sheetId="28" refreshError="1"/>
      <sheetData sheetId="29" refreshError="1">
        <row r="44">
          <cell r="I44">
            <v>258.7</v>
          </cell>
        </row>
      </sheetData>
      <sheetData sheetId="30" refreshError="1">
        <row r="41">
          <cell r="D41">
            <v>254.29999999999998</v>
          </cell>
          <cell r="H41">
            <v>254.29999999999998</v>
          </cell>
        </row>
      </sheetData>
      <sheetData sheetId="31" refreshError="1">
        <row r="356">
          <cell r="O356">
            <v>5418.9</v>
          </cell>
        </row>
        <row r="393">
          <cell r="B393">
            <v>2976</v>
          </cell>
          <cell r="H393">
            <v>1951</v>
          </cell>
        </row>
        <row r="467">
          <cell r="D467">
            <v>1377</v>
          </cell>
          <cell r="H467">
            <v>1334</v>
          </cell>
        </row>
      </sheetData>
      <sheetData sheetId="32" refreshError="1"/>
      <sheetData sheetId="33" refreshError="1">
        <row r="8">
          <cell r="B8">
            <v>16.7</v>
          </cell>
          <cell r="F8">
            <v>16.7</v>
          </cell>
        </row>
      </sheetData>
      <sheetData sheetId="34" refreshError="1">
        <row r="137">
          <cell r="D137">
            <v>633</v>
          </cell>
        </row>
        <row r="206">
          <cell r="D206">
            <v>2801</v>
          </cell>
          <cell r="H206">
            <v>2801</v>
          </cell>
        </row>
      </sheetData>
      <sheetData sheetId="35" refreshError="1">
        <row r="52">
          <cell r="D52">
            <v>836.46</v>
          </cell>
          <cell r="H52">
            <v>190.9</v>
          </cell>
        </row>
      </sheetData>
      <sheetData sheetId="36" refreshError="1">
        <row r="41">
          <cell r="D41">
            <v>176</v>
          </cell>
          <cell r="I41">
            <v>176</v>
          </cell>
        </row>
      </sheetData>
      <sheetData sheetId="37" refreshError="1">
        <row r="58">
          <cell r="D58">
            <v>195.6</v>
          </cell>
          <cell r="H58">
            <v>195.59999999999997</v>
          </cell>
        </row>
      </sheetData>
      <sheetData sheetId="38" refreshError="1"/>
      <sheetData sheetId="39" refreshError="1">
        <row r="82">
          <cell r="D82">
            <v>2514</v>
          </cell>
          <cell r="H82">
            <v>2422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кот.№8 (Восток)"/>
      <sheetName val="9"/>
      <sheetName val="10"/>
      <sheetName val="11 исключить"/>
      <sheetName val="12"/>
      <sheetName val="13"/>
      <sheetName val="14"/>
      <sheetName val="15"/>
      <sheetName val="16"/>
      <sheetName val="16 (с)исключить"/>
      <sheetName val="17"/>
      <sheetName val="18"/>
      <sheetName val="19 "/>
      <sheetName val="20"/>
      <sheetName val="21исключить"/>
      <sheetName val="23"/>
      <sheetName val="24"/>
      <sheetName val="25"/>
      <sheetName val="26"/>
      <sheetName val="28"/>
      <sheetName val="29"/>
      <sheetName val="30"/>
      <sheetName val="35исключить"/>
      <sheetName val="37"/>
      <sheetName val="39"/>
      <sheetName val="40"/>
      <sheetName val="41"/>
      <sheetName val="43"/>
      <sheetName val="птвм"/>
      <sheetName val="44"/>
      <sheetName val="45"/>
      <sheetName val="47"/>
      <sheetName val="48"/>
      <sheetName val="кот.№49 Ул.Пушкина"/>
      <sheetName val="50(ЦТП-32)исключить"/>
      <sheetName val="50"/>
      <sheetName val="52"/>
      <sheetName val="53(3)исключить"/>
      <sheetName val="54(8)"/>
      <sheetName val="55(19)"/>
      <sheetName val="56(25)"/>
      <sheetName val="58"/>
      <sheetName val="Турейка"/>
      <sheetName val="по прокладке"/>
      <sheetName val="по диаметрам без Калининец"/>
      <sheetName val="по диаметрам с Калининец"/>
      <sheetName val="Лист2"/>
      <sheetName val="Лист3"/>
      <sheetName val="Лист4"/>
      <sheetName val="Лист5"/>
      <sheetName val="Лист6"/>
      <sheetName val="Лист7"/>
      <sheetName val="до Ду150, свыше"/>
      <sheetName val="кот.50 новая с инвентарными ном"/>
      <sheetName val="кот.№50 без инвентарного номе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7">
          <cell r="B17">
            <v>386.8</v>
          </cell>
          <cell r="G17">
            <v>223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кот.№8 (Восток)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 "/>
      <sheetName val="20"/>
      <sheetName val="22"/>
      <sheetName val="23"/>
      <sheetName val="24"/>
      <sheetName val="25"/>
      <sheetName val="26"/>
      <sheetName val="28"/>
      <sheetName val="29"/>
      <sheetName val="30"/>
      <sheetName val="35"/>
      <sheetName val="37"/>
      <sheetName val="39"/>
      <sheetName val="40"/>
      <sheetName val="41"/>
      <sheetName val="43"/>
      <sheetName val="птвм"/>
      <sheetName val="44"/>
      <sheetName val="45"/>
      <sheetName val="47"/>
      <sheetName val="48"/>
      <sheetName val="кот.№49 Ул.Пушкина"/>
      <sheetName val="50"/>
      <sheetName val="50(ЦТП-32)исключить"/>
      <sheetName val="52"/>
      <sheetName val="53(3)исключить"/>
      <sheetName val="54(8)"/>
      <sheetName val="55(19)"/>
      <sheetName val="56(25)"/>
      <sheetName val="57"/>
      <sheetName val="58"/>
      <sheetName val="Турейка"/>
      <sheetName val="по прокладке"/>
      <sheetName val="по диаметрам без Калининец"/>
      <sheetName val="по диаметрам с Калининец"/>
      <sheetName val="Лист2"/>
      <sheetName val="Лист3"/>
      <sheetName val="Лист4"/>
      <sheetName val="Лист5"/>
      <sheetName val="Лист6"/>
      <sheetName val="Лист7"/>
      <sheetName val="до Ду150, свыше"/>
      <sheetName val="кот.50 новая с инвентарными ном"/>
      <sheetName val="кот.№50 без инвентарного номера"/>
      <sheetName val="тр. гвс "/>
      <sheetName val="тр. отоп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4">
          <cell r="B154">
            <v>1086.3000000000002</v>
          </cell>
        </row>
        <row r="186">
          <cell r="B186">
            <v>2127.1000000000004</v>
          </cell>
          <cell r="F186">
            <v>1368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29">
          <cell r="O429">
            <v>1952</v>
          </cell>
        </row>
        <row r="502">
          <cell r="B502">
            <v>953</v>
          </cell>
          <cell r="F502">
            <v>953</v>
          </cell>
        </row>
      </sheetData>
      <sheetData sheetId="34"/>
      <sheetData sheetId="35"/>
      <sheetData sheetId="36">
        <row r="170">
          <cell r="B170">
            <v>2417.6999999999998</v>
          </cell>
          <cell r="F170">
            <v>2399.6999999999998</v>
          </cell>
        </row>
      </sheetData>
      <sheetData sheetId="37"/>
      <sheetData sheetId="38"/>
      <sheetData sheetId="39"/>
      <sheetData sheetId="40"/>
      <sheetData sheetId="41">
        <row r="140">
          <cell r="F140">
            <v>335</v>
          </cell>
        </row>
        <row r="175">
          <cell r="B175">
            <v>665</v>
          </cell>
          <cell r="F175">
            <v>665</v>
          </cell>
        </row>
        <row r="210">
          <cell r="B210">
            <v>391.8</v>
          </cell>
          <cell r="F210">
            <v>391.8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131">
          <cell r="B131">
            <v>249.76</v>
          </cell>
        </row>
        <row r="167">
          <cell r="B167">
            <v>240.35000000000002</v>
          </cell>
          <cell r="F167">
            <v>240.35000000000002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кот.№8 (Восток)"/>
      <sheetName val="9"/>
      <sheetName val="10"/>
      <sheetName val="12"/>
      <sheetName val="13"/>
      <sheetName val="14"/>
      <sheetName val="15"/>
      <sheetName val="16"/>
      <sheetName val="17"/>
      <sheetName val="18"/>
      <sheetName val="19 "/>
      <sheetName val="20"/>
      <sheetName val="22"/>
      <sheetName val="23"/>
      <sheetName val="24"/>
      <sheetName val="25"/>
      <sheetName val="26"/>
      <sheetName val="28"/>
      <sheetName val="29"/>
      <sheetName val="30"/>
      <sheetName val="37"/>
      <sheetName val="39"/>
      <sheetName val="40"/>
      <sheetName val="41"/>
      <sheetName val="43"/>
      <sheetName val="птвм"/>
      <sheetName val="44"/>
      <sheetName val="45"/>
      <sheetName val="47"/>
      <sheetName val="48"/>
      <sheetName val="кот.№49 Ул.Пушкина"/>
      <sheetName val="50"/>
      <sheetName val="52"/>
      <sheetName val="53(3)исключить"/>
      <sheetName val="54(8)"/>
      <sheetName val="55(19)"/>
      <sheetName val="56(25)"/>
      <sheetName val="58"/>
      <sheetName val="Турейка"/>
      <sheetName val="по прокладке"/>
      <sheetName val="по диаметрам без Калининец"/>
      <sheetName val="по диаметрам с Калининец"/>
      <sheetName val="Лист2"/>
      <sheetName val="Лист3"/>
      <sheetName val="Лист4"/>
      <sheetName val="Лист5"/>
      <sheetName val="Лист6"/>
      <sheetName val="Лист7"/>
      <sheetName val="до Ду150, свыше"/>
      <sheetName val="кот.50 новая с инвентарными ном"/>
      <sheetName val="кот.№50 без инвентарного номе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52">
          <cell r="B52">
            <v>2764</v>
          </cell>
          <cell r="G52">
            <v>1252</v>
          </cell>
        </row>
      </sheetData>
      <sheetData sheetId="42" refreshError="1">
        <row r="66">
          <cell r="B66">
            <v>2661</v>
          </cell>
          <cell r="G66">
            <v>2324</v>
          </cell>
        </row>
      </sheetData>
      <sheetData sheetId="43" refreshError="1">
        <row r="58">
          <cell r="D58">
            <v>587.5</v>
          </cell>
          <cell r="I58">
            <v>587.5</v>
          </cell>
        </row>
      </sheetData>
      <sheetData sheetId="44" refreshError="1">
        <row r="88">
          <cell r="B88">
            <v>1614</v>
          </cell>
        </row>
        <row r="155">
          <cell r="B155">
            <v>385.32</v>
          </cell>
          <cell r="F155">
            <v>224.12</v>
          </cell>
        </row>
        <row r="188">
          <cell r="B188">
            <v>143</v>
          </cell>
          <cell r="F188">
            <v>143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кот.№8 (Восток)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 "/>
      <sheetName val="20"/>
      <sheetName val="22"/>
      <sheetName val="23"/>
      <sheetName val="24"/>
      <sheetName val="25"/>
      <sheetName val="26"/>
      <sheetName val="28"/>
      <sheetName val="29"/>
      <sheetName val="30"/>
      <sheetName val="35"/>
      <sheetName val="37"/>
      <sheetName val="39"/>
      <sheetName val="40"/>
      <sheetName val="41"/>
      <sheetName val="43"/>
      <sheetName val="птвм"/>
      <sheetName val="44"/>
      <sheetName val="45"/>
      <sheetName val="47"/>
      <sheetName val="48"/>
      <sheetName val="кот.№49 Ул.Пушкина"/>
      <sheetName val="50"/>
      <sheetName val="50(ЦТП-32)исключить"/>
      <sheetName val="52"/>
      <sheetName val="53(3)исключить"/>
      <sheetName val="54(8)"/>
      <sheetName val="55(19)"/>
      <sheetName val="56(25)"/>
      <sheetName val="57"/>
      <sheetName val="58"/>
      <sheetName val="Турейка"/>
      <sheetName val="по прокладке"/>
      <sheetName val="по диаметрам без Калининец"/>
      <sheetName val="по диаметрам с Калининец"/>
      <sheetName val="Лист2"/>
      <sheetName val="Лист3"/>
      <sheetName val="Лист4"/>
      <sheetName val="Лист5"/>
      <sheetName val="Лист6"/>
      <sheetName val="Лист7"/>
      <sheetName val="до Ду150, свыше"/>
      <sheetName val="кот.50 новая с инвентарными ном"/>
      <sheetName val="кот.№50 без инвентарного номера"/>
      <sheetName val="тр. гвс "/>
      <sheetName val="тр. отоп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98">
          <cell r="I98">
            <v>1756.2</v>
          </cell>
        </row>
        <row r="132">
          <cell r="H132">
            <v>249.76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т. 61"/>
      <sheetName val="кот. 62"/>
      <sheetName val="кот. 63"/>
      <sheetName val="кот. 64"/>
      <sheetName val="кот. 65"/>
      <sheetName val="кот. 66"/>
      <sheetName val="кот. 67"/>
      <sheetName val="кот.68"/>
      <sheetName val="кот. 69"/>
      <sheetName val="кот.70"/>
      <sheetName val="кот.71"/>
      <sheetName val="кот.72"/>
      <sheetName val="кот.73"/>
      <sheetName val="кот. 74"/>
      <sheetName val="кот. 75"/>
      <sheetName val="кот. 76"/>
      <sheetName val="кот. 78"/>
      <sheetName val="кот. 79"/>
      <sheetName val="кот. 80"/>
      <sheetName val="Лист2"/>
      <sheetName val="Лист3"/>
      <sheetName val="Лист4"/>
    </sheetNames>
    <sheetDataSet>
      <sheetData sheetId="0" refreshError="1">
        <row r="35">
          <cell r="F35">
            <v>1414</v>
          </cell>
          <cell r="J35">
            <v>726</v>
          </cell>
        </row>
      </sheetData>
      <sheetData sheetId="1" refreshError="1">
        <row r="36">
          <cell r="F36">
            <v>1373</v>
          </cell>
          <cell r="J36">
            <v>1373</v>
          </cell>
        </row>
      </sheetData>
      <sheetData sheetId="2" refreshError="1"/>
      <sheetData sheetId="3" refreshError="1">
        <row r="10">
          <cell r="F10">
            <v>166.5</v>
          </cell>
          <cell r="J10">
            <v>131.5</v>
          </cell>
        </row>
      </sheetData>
      <sheetData sheetId="4" refreshError="1">
        <row r="8">
          <cell r="F8">
            <v>51</v>
          </cell>
        </row>
      </sheetData>
      <sheetData sheetId="5" refreshError="1"/>
      <sheetData sheetId="6" refreshError="1">
        <row r="7">
          <cell r="F7">
            <v>56.3</v>
          </cell>
        </row>
      </sheetData>
      <sheetData sheetId="7" refreshError="1">
        <row r="39">
          <cell r="F39">
            <v>1739</v>
          </cell>
          <cell r="J39">
            <v>1664</v>
          </cell>
        </row>
      </sheetData>
      <sheetData sheetId="8" refreshError="1">
        <row r="20">
          <cell r="F20">
            <v>605</v>
          </cell>
          <cell r="J20">
            <v>509</v>
          </cell>
        </row>
      </sheetData>
      <sheetData sheetId="9" refreshError="1">
        <row r="34">
          <cell r="F34">
            <v>1463</v>
          </cell>
        </row>
        <row r="68">
          <cell r="H68">
            <v>893</v>
          </cell>
        </row>
      </sheetData>
      <sheetData sheetId="10" refreshError="1">
        <row r="46">
          <cell r="F46">
            <v>2161</v>
          </cell>
          <cell r="J46">
            <v>2086</v>
          </cell>
        </row>
      </sheetData>
      <sheetData sheetId="11" refreshError="1"/>
      <sheetData sheetId="12" refreshError="1">
        <row r="79">
          <cell r="F79">
            <v>2279.5</v>
          </cell>
          <cell r="J79">
            <v>1275</v>
          </cell>
        </row>
      </sheetData>
      <sheetData sheetId="13" refreshError="1">
        <row r="47">
          <cell r="D47">
            <v>161</v>
          </cell>
        </row>
      </sheetData>
      <sheetData sheetId="14" refreshError="1">
        <row r="8">
          <cell r="F8">
            <v>105.4</v>
          </cell>
        </row>
      </sheetData>
      <sheetData sheetId="15" refreshError="1">
        <row r="6">
          <cell r="F6">
            <v>35</v>
          </cell>
          <cell r="J6">
            <v>35</v>
          </cell>
        </row>
      </sheetData>
      <sheetData sheetId="16" refreshError="1">
        <row r="6">
          <cell r="F6">
            <v>16.2</v>
          </cell>
        </row>
      </sheetData>
      <sheetData sheetId="17" refreshError="1">
        <row r="24">
          <cell r="F24">
            <v>659.9</v>
          </cell>
        </row>
      </sheetData>
      <sheetData sheetId="18" refreshError="1">
        <row r="35">
          <cell r="F35">
            <v>1448.1</v>
          </cell>
          <cell r="J35">
            <v>782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т. 61"/>
      <sheetName val="кот. 62"/>
      <sheetName val="кот. 63"/>
      <sheetName val="кот. 64"/>
      <sheetName val="кот. 65"/>
      <sheetName val="кот. 66"/>
      <sheetName val="кот. 67"/>
      <sheetName val="кот.68"/>
      <sheetName val="кот. 69"/>
      <sheetName val="кот.70"/>
      <sheetName val="кот.71"/>
      <sheetName val="кот.72"/>
      <sheetName val="кот.73"/>
      <sheetName val="кот. 74"/>
      <sheetName val="кот. 75"/>
      <sheetName val="кот. 76"/>
      <sheetName val="кот. 78"/>
      <sheetName val="кот. 79"/>
      <sheetName val="кот. 80"/>
      <sheetName val="Лист2"/>
      <sheetName val="тр. гвс"/>
      <sheetName val="тр. отоп."/>
    </sheetNames>
    <sheetDataSet>
      <sheetData sheetId="0"/>
      <sheetData sheetId="1"/>
      <sheetData sheetId="2">
        <row r="59">
          <cell r="B59">
            <v>720</v>
          </cell>
          <cell r="F59">
            <v>680</v>
          </cell>
        </row>
      </sheetData>
      <sheetData sheetId="3"/>
      <sheetData sheetId="4"/>
      <sheetData sheetId="5">
        <row r="57">
          <cell r="C57">
            <v>683</v>
          </cell>
          <cell r="G57">
            <v>654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tabSelected="1" view="pageBreakPreview" zoomScale="85" zoomScaleNormal="100" zoomScaleSheetLayoutView="85" workbookViewId="0">
      <pane xSplit="2" ySplit="6" topLeftCell="F100" activePane="bottomRight" state="frozen"/>
      <selection pane="topRight" activeCell="C1" sqref="C1"/>
      <selection pane="bottomLeft" activeCell="A7" sqref="A7"/>
      <selection pane="bottomRight" activeCell="I114" sqref="I114"/>
    </sheetView>
  </sheetViews>
  <sheetFormatPr defaultRowHeight="12.75" x14ac:dyDescent="0.2"/>
  <cols>
    <col min="1" max="1" width="21.85546875" customWidth="1"/>
    <col min="2" max="2" width="37.28515625" customWidth="1"/>
    <col min="3" max="3" width="19.28515625" customWidth="1"/>
    <col min="4" max="4" width="20" style="70" customWidth="1"/>
    <col min="5" max="5" width="19" customWidth="1"/>
    <col min="6" max="6" width="20.7109375" style="70" customWidth="1"/>
    <col min="7" max="8" width="18.5703125" customWidth="1"/>
    <col min="9" max="9" width="25" customWidth="1"/>
    <col min="10" max="10" width="30.28515625" hidden="1" customWidth="1"/>
    <col min="11" max="11" width="17.42578125" customWidth="1"/>
    <col min="12" max="12" width="23.7109375" customWidth="1"/>
  </cols>
  <sheetData>
    <row r="1" spans="1:12" ht="17.100000000000001" customHeight="1" x14ac:dyDescent="0.25">
      <c r="A1" s="2"/>
      <c r="B1" s="2"/>
      <c r="C1" s="7"/>
      <c r="D1" s="60"/>
      <c r="E1" s="3"/>
      <c r="F1" s="61"/>
      <c r="G1" s="3"/>
      <c r="H1" s="3"/>
      <c r="I1" s="1"/>
      <c r="J1" s="1"/>
      <c r="K1" s="2"/>
      <c r="L1" s="2"/>
    </row>
    <row r="2" spans="1:12" ht="17.100000000000001" customHeight="1" x14ac:dyDescent="0.25">
      <c r="A2" s="2"/>
      <c r="B2" s="2"/>
      <c r="C2" s="3"/>
      <c r="D2" s="61"/>
      <c r="E2" s="3"/>
      <c r="F2" s="61"/>
      <c r="G2" s="3"/>
      <c r="H2" s="3"/>
      <c r="I2" s="3"/>
      <c r="J2" s="3"/>
      <c r="K2" s="2"/>
      <c r="L2" s="2"/>
    </row>
    <row r="3" spans="1:12" ht="23.25" customHeight="1" x14ac:dyDescent="0.3">
      <c r="A3" s="92" t="s">
        <v>127</v>
      </c>
      <c r="B3" s="92"/>
      <c r="C3" s="92"/>
      <c r="D3" s="92"/>
      <c r="E3" s="92"/>
      <c r="F3" s="92"/>
      <c r="G3" s="92"/>
      <c r="H3" s="92"/>
      <c r="I3" s="92"/>
      <c r="J3" s="6"/>
      <c r="K3" s="2"/>
      <c r="L3" s="2"/>
    </row>
    <row r="4" spans="1:12" ht="17.100000000000001" customHeight="1" thickBot="1" x14ac:dyDescent="0.3">
      <c r="A4" s="3"/>
      <c r="B4" s="3"/>
      <c r="C4" s="3"/>
      <c r="D4" s="61"/>
      <c r="E4" s="3"/>
      <c r="F4" s="61"/>
      <c r="G4" s="3"/>
      <c r="H4" s="3"/>
      <c r="I4" s="3"/>
      <c r="J4" s="3"/>
      <c r="K4" s="2"/>
      <c r="L4" s="2"/>
    </row>
    <row r="5" spans="1:12" ht="26.25" customHeight="1" thickBot="1" x14ac:dyDescent="0.35">
      <c r="A5" s="21" t="s">
        <v>6</v>
      </c>
      <c r="B5" s="25" t="s">
        <v>29</v>
      </c>
      <c r="C5" s="93" t="s">
        <v>28</v>
      </c>
      <c r="D5" s="94"/>
      <c r="E5" s="95"/>
      <c r="F5" s="94"/>
      <c r="G5" s="95"/>
      <c r="H5" s="94"/>
      <c r="I5" s="96"/>
      <c r="J5" s="15"/>
      <c r="K5" s="9"/>
      <c r="L5" s="10"/>
    </row>
    <row r="6" spans="1:12" ht="36.75" customHeight="1" thickBot="1" x14ac:dyDescent="0.35">
      <c r="A6" s="19" t="s">
        <v>0</v>
      </c>
      <c r="B6" s="21"/>
      <c r="C6" s="33" t="s">
        <v>107</v>
      </c>
      <c r="D6" s="62" t="s">
        <v>109</v>
      </c>
      <c r="E6" s="39" t="s">
        <v>106</v>
      </c>
      <c r="F6" s="71" t="s">
        <v>110</v>
      </c>
      <c r="G6" s="39" t="s">
        <v>111</v>
      </c>
      <c r="H6" s="53" t="s">
        <v>112</v>
      </c>
      <c r="I6" s="50" t="s">
        <v>105</v>
      </c>
      <c r="J6" s="22" t="s">
        <v>108</v>
      </c>
      <c r="K6" s="10"/>
      <c r="L6" s="9"/>
    </row>
    <row r="7" spans="1:12" ht="56.25" customHeight="1" x14ac:dyDescent="0.3">
      <c r="A7" s="26">
        <v>1</v>
      </c>
      <c r="B7" s="28" t="s">
        <v>30</v>
      </c>
      <c r="C7" s="34">
        <f>'[1]1'!$B$57</f>
        <v>1092.5</v>
      </c>
      <c r="D7" s="63">
        <f>C7*2</f>
        <v>2185</v>
      </c>
      <c r="E7" s="40">
        <f>'[1]1'!$F$57</f>
        <v>702</v>
      </c>
      <c r="F7" s="72">
        <f>E7*2</f>
        <v>1404</v>
      </c>
      <c r="G7" s="42">
        <v>0</v>
      </c>
      <c r="H7" s="45">
        <v>0</v>
      </c>
      <c r="I7" s="51">
        <f t="shared" ref="I7:I34" si="0">C7+E7</f>
        <v>1794.5</v>
      </c>
      <c r="J7" s="40">
        <f>D7+F7</f>
        <v>3589</v>
      </c>
      <c r="K7" s="5"/>
      <c r="L7" s="24"/>
    </row>
    <row r="8" spans="1:12" ht="53.25" customHeight="1" x14ac:dyDescent="0.3">
      <c r="A8" s="13">
        <v>2</v>
      </c>
      <c r="B8" s="29" t="s">
        <v>31</v>
      </c>
      <c r="C8" s="35">
        <f>'[1]2'!$D$117</f>
        <v>2269.9</v>
      </c>
      <c r="D8" s="64">
        <f t="shared" ref="D8:D73" si="1">C8*2</f>
        <v>4539.8</v>
      </c>
      <c r="E8" s="41">
        <f>'[1]2'!$G$86</f>
        <v>95.5</v>
      </c>
      <c r="F8" s="73">
        <f t="shared" ref="F8:F73" si="2">E8*2</f>
        <v>191</v>
      </c>
      <c r="G8" s="47">
        <v>0</v>
      </c>
      <c r="H8" s="54">
        <v>0</v>
      </c>
      <c r="I8" s="12">
        <f t="shared" si="0"/>
        <v>2365.4</v>
      </c>
      <c r="J8" s="42">
        <f>D8+F8</f>
        <v>4730.8</v>
      </c>
      <c r="K8" s="5"/>
      <c r="L8" s="24"/>
    </row>
    <row r="9" spans="1:12" ht="43.5" customHeight="1" x14ac:dyDescent="0.3">
      <c r="A9" s="13">
        <v>3</v>
      </c>
      <c r="B9" s="29" t="s">
        <v>32</v>
      </c>
      <c r="C9" s="36">
        <f>'[1]3'!$C$27</f>
        <v>615.1</v>
      </c>
      <c r="D9" s="64">
        <f t="shared" si="1"/>
        <v>1230.2</v>
      </c>
      <c r="E9" s="42">
        <f>'[1]3'!$I$27</f>
        <v>385.5</v>
      </c>
      <c r="F9" s="73">
        <f t="shared" si="2"/>
        <v>771</v>
      </c>
      <c r="G9" s="42">
        <v>0</v>
      </c>
      <c r="H9" s="45">
        <v>0</v>
      </c>
      <c r="I9" s="12">
        <f t="shared" si="0"/>
        <v>1000.6</v>
      </c>
      <c r="J9" s="42">
        <f>D9+F9</f>
        <v>2001.2</v>
      </c>
      <c r="K9" s="5"/>
      <c r="L9" s="24"/>
    </row>
    <row r="10" spans="1:12" ht="43.5" customHeight="1" x14ac:dyDescent="0.3">
      <c r="A10" s="13">
        <v>4</v>
      </c>
      <c r="B10" s="29" t="s">
        <v>33</v>
      </c>
      <c r="C10" s="36">
        <v>7030.2</v>
      </c>
      <c r="D10" s="64">
        <f t="shared" si="1"/>
        <v>14060.4</v>
      </c>
      <c r="E10" s="42">
        <v>0</v>
      </c>
      <c r="F10" s="73">
        <f t="shared" si="2"/>
        <v>0</v>
      </c>
      <c r="G10" s="42">
        <v>0</v>
      </c>
      <c r="H10" s="45">
        <v>0</v>
      </c>
      <c r="I10" s="12">
        <f t="shared" si="0"/>
        <v>7030.2</v>
      </c>
      <c r="J10" s="42">
        <f t="shared" ref="J10:J34" si="3">D10+F10</f>
        <v>14060.4</v>
      </c>
      <c r="K10" s="5"/>
      <c r="L10" s="24"/>
    </row>
    <row r="11" spans="1:12" ht="45.75" customHeight="1" x14ac:dyDescent="0.3">
      <c r="A11" s="13" t="s">
        <v>7</v>
      </c>
      <c r="B11" s="29" t="s">
        <v>33</v>
      </c>
      <c r="C11" s="36">
        <f>'[1]4'!$D$194</f>
        <v>544</v>
      </c>
      <c r="D11" s="64">
        <f t="shared" si="1"/>
        <v>1088</v>
      </c>
      <c r="E11" s="42">
        <f>'[1]4'!$H$194</f>
        <v>165</v>
      </c>
      <c r="F11" s="73">
        <f t="shared" si="2"/>
        <v>330</v>
      </c>
      <c r="G11" s="42">
        <v>0</v>
      </c>
      <c r="H11" s="45">
        <v>0</v>
      </c>
      <c r="I11" s="12">
        <f t="shared" si="0"/>
        <v>709</v>
      </c>
      <c r="J11" s="42">
        <f t="shared" si="3"/>
        <v>1418</v>
      </c>
      <c r="K11" s="5"/>
      <c r="L11" s="24"/>
    </row>
    <row r="12" spans="1:12" ht="48" customHeight="1" x14ac:dyDescent="0.3">
      <c r="A12" s="13">
        <v>5</v>
      </c>
      <c r="B12" s="29" t="s">
        <v>34</v>
      </c>
      <c r="C12" s="36">
        <f>'[1]5'!$C$29</f>
        <v>884.6</v>
      </c>
      <c r="D12" s="64">
        <f t="shared" si="1"/>
        <v>1769.2</v>
      </c>
      <c r="E12" s="42">
        <f>'[1]5'!$H$29</f>
        <v>529.35</v>
      </c>
      <c r="F12" s="73">
        <f t="shared" si="2"/>
        <v>1058.7</v>
      </c>
      <c r="G12" s="42">
        <v>0</v>
      </c>
      <c r="H12" s="45">
        <v>0</v>
      </c>
      <c r="I12" s="12">
        <f t="shared" si="0"/>
        <v>1413.95</v>
      </c>
      <c r="J12" s="42">
        <f t="shared" si="3"/>
        <v>2827.9</v>
      </c>
      <c r="K12" s="5"/>
      <c r="L12" s="24"/>
    </row>
    <row r="13" spans="1:12" ht="36.75" x14ac:dyDescent="0.3">
      <c r="A13" s="13">
        <v>6</v>
      </c>
      <c r="B13" s="29" t="s">
        <v>35</v>
      </c>
      <c r="C13" s="36">
        <f>'[1]6'!$D$77</f>
        <v>1207.5999999999999</v>
      </c>
      <c r="D13" s="64">
        <f t="shared" si="1"/>
        <v>2415.1999999999998</v>
      </c>
      <c r="E13" s="42">
        <f>'[1]6'!$H$77</f>
        <v>908</v>
      </c>
      <c r="F13" s="73">
        <f t="shared" si="2"/>
        <v>1816</v>
      </c>
      <c r="G13" s="42">
        <v>0</v>
      </c>
      <c r="H13" s="45">
        <v>0</v>
      </c>
      <c r="I13" s="12">
        <f t="shared" si="0"/>
        <v>2115.6</v>
      </c>
      <c r="J13" s="42">
        <f t="shared" si="3"/>
        <v>4231.2</v>
      </c>
      <c r="K13" s="5"/>
      <c r="L13" s="24"/>
    </row>
    <row r="14" spans="1:12" ht="42" customHeight="1" x14ac:dyDescent="0.3">
      <c r="A14" s="13">
        <v>7</v>
      </c>
      <c r="B14" s="29" t="s">
        <v>36</v>
      </c>
      <c r="C14" s="37">
        <f>'[1]7'!$I$289</f>
        <v>5453.3</v>
      </c>
      <c r="D14" s="64">
        <f t="shared" si="1"/>
        <v>10906.6</v>
      </c>
      <c r="E14" s="43">
        <v>0</v>
      </c>
      <c r="F14" s="73">
        <f t="shared" si="2"/>
        <v>0</v>
      </c>
      <c r="G14" s="43">
        <v>0</v>
      </c>
      <c r="H14" s="55">
        <v>0</v>
      </c>
      <c r="I14" s="12">
        <f t="shared" si="0"/>
        <v>5453.3</v>
      </c>
      <c r="J14" s="42">
        <f t="shared" si="3"/>
        <v>10906.6</v>
      </c>
      <c r="K14" s="5"/>
      <c r="L14" s="4"/>
    </row>
    <row r="15" spans="1:12" ht="40.5" customHeight="1" x14ac:dyDescent="0.3">
      <c r="A15" s="13" t="s">
        <v>8</v>
      </c>
      <c r="B15" s="29" t="s">
        <v>37</v>
      </c>
      <c r="C15" s="36">
        <f>'[1]7'!$D$359</f>
        <v>2089.5500000000002</v>
      </c>
      <c r="D15" s="64">
        <f t="shared" si="1"/>
        <v>4179.1000000000004</v>
      </c>
      <c r="E15" s="42">
        <f>'[1]7'!$H$359</f>
        <v>1980.55</v>
      </c>
      <c r="F15" s="73">
        <f t="shared" si="2"/>
        <v>3961.1</v>
      </c>
      <c r="G15" s="42">
        <v>0</v>
      </c>
      <c r="H15" s="45">
        <v>0</v>
      </c>
      <c r="I15" s="12">
        <f t="shared" si="0"/>
        <v>4070.1</v>
      </c>
      <c r="J15" s="42">
        <f t="shared" si="3"/>
        <v>8140.2</v>
      </c>
      <c r="K15" s="5"/>
      <c r="L15" s="24"/>
    </row>
    <row r="16" spans="1:12" ht="36.75" customHeight="1" x14ac:dyDescent="0.3">
      <c r="A16" s="13" t="s">
        <v>9</v>
      </c>
      <c r="B16" s="29" t="s">
        <v>39</v>
      </c>
      <c r="C16" s="36">
        <f>'[1]7'!$D$393</f>
        <v>1035.5</v>
      </c>
      <c r="D16" s="64">
        <f t="shared" si="1"/>
        <v>2071</v>
      </c>
      <c r="E16" s="42">
        <f>'[1]7'!$H$393</f>
        <v>1035.5</v>
      </c>
      <c r="F16" s="73">
        <f t="shared" si="2"/>
        <v>2071</v>
      </c>
      <c r="G16" s="42">
        <v>0</v>
      </c>
      <c r="H16" s="45">
        <v>0</v>
      </c>
      <c r="I16" s="12">
        <f t="shared" si="0"/>
        <v>2071</v>
      </c>
      <c r="J16" s="42">
        <f t="shared" si="3"/>
        <v>4142</v>
      </c>
      <c r="K16" s="5"/>
      <c r="L16" s="24"/>
    </row>
    <row r="17" spans="1:12" ht="39.75" customHeight="1" x14ac:dyDescent="0.3">
      <c r="A17" s="13" t="s">
        <v>10</v>
      </c>
      <c r="B17" s="29" t="s">
        <v>38</v>
      </c>
      <c r="C17" s="36">
        <v>1139.3</v>
      </c>
      <c r="D17" s="64">
        <f t="shared" si="1"/>
        <v>2278.6</v>
      </c>
      <c r="E17" s="42">
        <f>'[1]7'!$H$427</f>
        <v>2766.3</v>
      </c>
      <c r="F17" s="73">
        <f t="shared" si="2"/>
        <v>5532.6</v>
      </c>
      <c r="G17" s="42">
        <v>0</v>
      </c>
      <c r="H17" s="45">
        <v>0</v>
      </c>
      <c r="I17" s="12">
        <f t="shared" si="0"/>
        <v>3905.6</v>
      </c>
      <c r="J17" s="42">
        <f t="shared" si="3"/>
        <v>7811.2</v>
      </c>
      <c r="K17" s="5"/>
      <c r="L17" s="4"/>
    </row>
    <row r="18" spans="1:12" ht="42" customHeight="1" x14ac:dyDescent="0.3">
      <c r="A18" s="13" t="s">
        <v>11</v>
      </c>
      <c r="B18" s="29" t="s">
        <v>37</v>
      </c>
      <c r="C18" s="36">
        <f>'[1]7'!$D$462</f>
        <v>918.3</v>
      </c>
      <c r="D18" s="64">
        <f t="shared" si="1"/>
        <v>1836.6</v>
      </c>
      <c r="E18" s="42">
        <f>'[1]7'!$H$462</f>
        <v>918.3</v>
      </c>
      <c r="F18" s="73">
        <f t="shared" si="2"/>
        <v>1836.6</v>
      </c>
      <c r="G18" s="42">
        <v>0</v>
      </c>
      <c r="H18" s="45">
        <v>0</v>
      </c>
      <c r="I18" s="12">
        <f t="shared" si="0"/>
        <v>1836.6</v>
      </c>
      <c r="J18" s="42">
        <f t="shared" si="3"/>
        <v>3673.2</v>
      </c>
      <c r="K18" s="5"/>
      <c r="L18" s="24"/>
    </row>
    <row r="19" spans="1:12" ht="19.899999999999999" customHeight="1" x14ac:dyDescent="0.3">
      <c r="A19" s="13">
        <v>8</v>
      </c>
      <c r="B19" s="29" t="s">
        <v>40</v>
      </c>
      <c r="C19" s="36">
        <v>1891.5</v>
      </c>
      <c r="D19" s="64">
        <f t="shared" si="1"/>
        <v>3783</v>
      </c>
      <c r="E19" s="42">
        <v>0</v>
      </c>
      <c r="F19" s="73">
        <f t="shared" si="2"/>
        <v>0</v>
      </c>
      <c r="G19" s="42">
        <v>0</v>
      </c>
      <c r="H19" s="45">
        <v>0</v>
      </c>
      <c r="I19" s="12">
        <f t="shared" si="0"/>
        <v>1891.5</v>
      </c>
      <c r="J19" s="42">
        <f t="shared" si="3"/>
        <v>3783</v>
      </c>
      <c r="K19" s="5"/>
      <c r="L19" s="24"/>
    </row>
    <row r="20" spans="1:12" ht="36" customHeight="1" x14ac:dyDescent="0.3">
      <c r="A20" s="13">
        <v>9</v>
      </c>
      <c r="B20" s="29" t="s">
        <v>41</v>
      </c>
      <c r="C20" s="36">
        <f>'[1]9'!$I$61</f>
        <v>437.5</v>
      </c>
      <c r="D20" s="64">
        <f t="shared" si="1"/>
        <v>875</v>
      </c>
      <c r="E20" s="42">
        <v>0</v>
      </c>
      <c r="F20" s="73">
        <f t="shared" si="2"/>
        <v>0</v>
      </c>
      <c r="G20" s="42">
        <v>0</v>
      </c>
      <c r="H20" s="45">
        <v>0</v>
      </c>
      <c r="I20" s="12">
        <f t="shared" si="0"/>
        <v>437.5</v>
      </c>
      <c r="J20" s="42">
        <f t="shared" si="3"/>
        <v>875</v>
      </c>
      <c r="K20" s="5"/>
      <c r="L20" s="24"/>
    </row>
    <row r="21" spans="1:12" ht="41.25" customHeight="1" x14ac:dyDescent="0.3">
      <c r="A21" s="13">
        <v>10</v>
      </c>
      <c r="B21" s="29" t="s">
        <v>42</v>
      </c>
      <c r="C21" s="36">
        <f>'[1]10'!$I$263</f>
        <v>2773.05</v>
      </c>
      <c r="D21" s="64">
        <f t="shared" si="1"/>
        <v>5546.1</v>
      </c>
      <c r="E21" s="42">
        <v>0</v>
      </c>
      <c r="F21" s="73">
        <f t="shared" si="2"/>
        <v>0</v>
      </c>
      <c r="G21" s="42">
        <v>0</v>
      </c>
      <c r="H21" s="45">
        <v>0</v>
      </c>
      <c r="I21" s="12">
        <f t="shared" si="0"/>
        <v>2773.05</v>
      </c>
      <c r="J21" s="42">
        <f t="shared" si="3"/>
        <v>5546.1</v>
      </c>
      <c r="K21" s="5"/>
      <c r="L21" s="24"/>
    </row>
    <row r="22" spans="1:12" ht="42" customHeight="1" x14ac:dyDescent="0.3">
      <c r="A22" s="13" t="s">
        <v>13</v>
      </c>
      <c r="B22" s="29" t="s">
        <v>42</v>
      </c>
      <c r="C22" s="36">
        <f>'[1]10'!$D$299</f>
        <v>373</v>
      </c>
      <c r="D22" s="64">
        <f t="shared" si="1"/>
        <v>746</v>
      </c>
      <c r="E22" s="42">
        <f>'[1]10'!$H$299</f>
        <v>1325.65</v>
      </c>
      <c r="F22" s="73">
        <f t="shared" si="2"/>
        <v>2651.3</v>
      </c>
      <c r="G22" s="42">
        <v>0</v>
      </c>
      <c r="H22" s="45">
        <v>0</v>
      </c>
      <c r="I22" s="12">
        <f t="shared" si="0"/>
        <v>1698.65</v>
      </c>
      <c r="J22" s="42">
        <f t="shared" si="3"/>
        <v>3397.3</v>
      </c>
      <c r="K22" s="5"/>
      <c r="L22" s="24"/>
    </row>
    <row r="23" spans="1:12" ht="42" customHeight="1" x14ac:dyDescent="0.3">
      <c r="A23" s="13" t="s">
        <v>14</v>
      </c>
      <c r="B23" s="29" t="s">
        <v>43</v>
      </c>
      <c r="C23" s="36">
        <f>'[1]10'!$D$335</f>
        <v>525.79999999999995</v>
      </c>
      <c r="D23" s="64">
        <f t="shared" si="1"/>
        <v>1051.5999999999999</v>
      </c>
      <c r="E23" s="42">
        <f>'[1]10'!$H$335</f>
        <v>525.79999999999995</v>
      </c>
      <c r="F23" s="73">
        <f t="shared" si="2"/>
        <v>1051.5999999999999</v>
      </c>
      <c r="G23" s="42">
        <v>0</v>
      </c>
      <c r="H23" s="45">
        <v>0</v>
      </c>
      <c r="I23" s="12">
        <f t="shared" si="0"/>
        <v>1051.5999999999999</v>
      </c>
      <c r="J23" s="42">
        <f t="shared" si="3"/>
        <v>2103.1999999999998</v>
      </c>
      <c r="K23" s="5"/>
      <c r="L23" s="24"/>
    </row>
    <row r="24" spans="1:12" ht="36.75" customHeight="1" x14ac:dyDescent="0.3">
      <c r="A24" s="13" t="s">
        <v>15</v>
      </c>
      <c r="B24" s="29" t="s">
        <v>44</v>
      </c>
      <c r="C24" s="36">
        <f>'[1]10'!$D$371</f>
        <v>635.20000000000005</v>
      </c>
      <c r="D24" s="64">
        <f t="shared" si="1"/>
        <v>1270.4000000000001</v>
      </c>
      <c r="E24" s="42">
        <f>'[1]10'!$H$371</f>
        <v>635.20000000000005</v>
      </c>
      <c r="F24" s="73">
        <f t="shared" si="2"/>
        <v>1270.4000000000001</v>
      </c>
      <c r="G24" s="42">
        <v>0</v>
      </c>
      <c r="H24" s="45">
        <v>0</v>
      </c>
      <c r="I24" s="12">
        <f t="shared" si="0"/>
        <v>1270.4000000000001</v>
      </c>
      <c r="J24" s="42">
        <f t="shared" si="3"/>
        <v>2540.8000000000002</v>
      </c>
      <c r="K24" s="5"/>
      <c r="L24" s="24"/>
    </row>
    <row r="25" spans="1:12" ht="36.75" customHeight="1" x14ac:dyDescent="0.3">
      <c r="A25" s="13" t="s">
        <v>16</v>
      </c>
      <c r="B25" s="29" t="s">
        <v>34</v>
      </c>
      <c r="C25" s="36">
        <v>2149.6999999999998</v>
      </c>
      <c r="D25" s="64">
        <f>C25*2</f>
        <v>4299.3999999999996</v>
      </c>
      <c r="E25" s="42">
        <f>'[1]10'!$H$407</f>
        <v>592.29999999999995</v>
      </c>
      <c r="F25" s="73">
        <f t="shared" si="2"/>
        <v>1184.5999999999999</v>
      </c>
      <c r="G25" s="42">
        <v>0</v>
      </c>
      <c r="H25" s="45">
        <v>0</v>
      </c>
      <c r="I25" s="12">
        <f t="shared" si="0"/>
        <v>2742</v>
      </c>
      <c r="J25" s="42">
        <f t="shared" si="3"/>
        <v>5484</v>
      </c>
      <c r="K25" s="5"/>
      <c r="L25" s="24"/>
    </row>
    <row r="26" spans="1:12" ht="40.5" customHeight="1" x14ac:dyDescent="0.3">
      <c r="A26" s="13" t="s">
        <v>17</v>
      </c>
      <c r="B26" s="29" t="s">
        <v>45</v>
      </c>
      <c r="C26" s="36">
        <f>'[1]10'!$D$443</f>
        <v>2059.8000000000002</v>
      </c>
      <c r="D26" s="64">
        <f t="shared" si="1"/>
        <v>4119.6000000000004</v>
      </c>
      <c r="E26" s="42">
        <v>0</v>
      </c>
      <c r="F26" s="73">
        <f t="shared" si="2"/>
        <v>0</v>
      </c>
      <c r="G26" s="42">
        <v>0</v>
      </c>
      <c r="H26" s="45">
        <v>0</v>
      </c>
      <c r="I26" s="12">
        <f t="shared" si="0"/>
        <v>2059.8000000000002</v>
      </c>
      <c r="J26" s="42">
        <f t="shared" si="3"/>
        <v>4119.6000000000004</v>
      </c>
      <c r="K26" s="5"/>
      <c r="L26" s="24"/>
    </row>
    <row r="27" spans="1:12" ht="19.899999999999999" customHeight="1" x14ac:dyDescent="0.3">
      <c r="A27" s="13">
        <v>11</v>
      </c>
      <c r="B27" s="30" t="s">
        <v>46</v>
      </c>
      <c r="C27" s="36">
        <f>'[2]11 исключить'!$B$17</f>
        <v>386.8</v>
      </c>
      <c r="D27" s="64">
        <f t="shared" si="1"/>
        <v>773.6</v>
      </c>
      <c r="E27" s="42">
        <f>'[2]11 исключить'!$G$17</f>
        <v>223</v>
      </c>
      <c r="F27" s="73">
        <f t="shared" si="2"/>
        <v>446</v>
      </c>
      <c r="G27" s="42">
        <v>0</v>
      </c>
      <c r="H27" s="45">
        <v>0</v>
      </c>
      <c r="I27" s="12">
        <f t="shared" si="0"/>
        <v>609.79999999999995</v>
      </c>
      <c r="J27" s="42">
        <f t="shared" si="3"/>
        <v>1219.5999999999999</v>
      </c>
      <c r="K27" s="5"/>
      <c r="L27" s="24"/>
    </row>
    <row r="28" spans="1:12" ht="55.5" customHeight="1" x14ac:dyDescent="0.3">
      <c r="A28" s="13">
        <v>12</v>
      </c>
      <c r="B28" s="29" t="s">
        <v>47</v>
      </c>
      <c r="C28" s="36">
        <v>1484.8</v>
      </c>
      <c r="D28" s="64">
        <f t="shared" si="1"/>
        <v>2969.6</v>
      </c>
      <c r="E28" s="42">
        <v>1464.3</v>
      </c>
      <c r="F28" s="73">
        <f>E28*2</f>
        <v>2928.6</v>
      </c>
      <c r="G28" s="42">
        <v>0</v>
      </c>
      <c r="H28" s="45">
        <v>0</v>
      </c>
      <c r="I28" s="12">
        <f>C28+E28</f>
        <v>2949.1</v>
      </c>
      <c r="J28" s="42">
        <f t="shared" si="3"/>
        <v>5898.2</v>
      </c>
      <c r="K28" s="5"/>
      <c r="L28" s="24"/>
    </row>
    <row r="29" spans="1:12" ht="40.5" customHeight="1" x14ac:dyDescent="0.3">
      <c r="A29" s="13">
        <v>13</v>
      </c>
      <c r="B29" s="29" t="s">
        <v>48</v>
      </c>
      <c r="C29" s="36">
        <v>1355.5</v>
      </c>
      <c r="D29" s="64">
        <f t="shared" si="1"/>
        <v>2711</v>
      </c>
      <c r="E29" s="42">
        <f>'[1]13'!$H$63</f>
        <v>1118.5</v>
      </c>
      <c r="F29" s="73">
        <f t="shared" si="2"/>
        <v>2237</v>
      </c>
      <c r="G29" s="42">
        <v>0</v>
      </c>
      <c r="H29" s="45">
        <v>0</v>
      </c>
      <c r="I29" s="12">
        <f t="shared" si="0"/>
        <v>2474</v>
      </c>
      <c r="J29" s="42">
        <f t="shared" si="3"/>
        <v>4948</v>
      </c>
      <c r="K29" s="5"/>
      <c r="L29" s="24"/>
    </row>
    <row r="30" spans="1:12" ht="39.75" customHeight="1" x14ac:dyDescent="0.3">
      <c r="A30" s="13">
        <v>14</v>
      </c>
      <c r="B30" s="29" t="s">
        <v>49</v>
      </c>
      <c r="C30" s="36">
        <f>'[1]14'!$D$142</f>
        <v>3763.2</v>
      </c>
      <c r="D30" s="64">
        <f t="shared" si="1"/>
        <v>7526.4</v>
      </c>
      <c r="E30" s="42">
        <f>'[1]14'!$I$142</f>
        <v>2316.1</v>
      </c>
      <c r="F30" s="73">
        <f t="shared" si="2"/>
        <v>4632.2</v>
      </c>
      <c r="G30" s="42">
        <v>0</v>
      </c>
      <c r="H30" s="45">
        <v>0</v>
      </c>
      <c r="I30" s="12">
        <f t="shared" si="0"/>
        <v>6079.3</v>
      </c>
      <c r="J30" s="42">
        <f t="shared" si="3"/>
        <v>12158.6</v>
      </c>
      <c r="K30" s="5"/>
      <c r="L30" s="24"/>
    </row>
    <row r="31" spans="1:12" ht="36" customHeight="1" x14ac:dyDescent="0.3">
      <c r="A31" s="13">
        <v>15</v>
      </c>
      <c r="B31" s="29" t="s">
        <v>50</v>
      </c>
      <c r="C31" s="36">
        <f>'[1]15'!$D$63</f>
        <v>1177.4000000000001</v>
      </c>
      <c r="D31" s="64">
        <f t="shared" si="1"/>
        <v>2354.8000000000002</v>
      </c>
      <c r="E31" s="42">
        <f>'[1]15'!$H$63</f>
        <v>1136</v>
      </c>
      <c r="F31" s="73">
        <f t="shared" si="2"/>
        <v>2272</v>
      </c>
      <c r="G31" s="42">
        <v>0</v>
      </c>
      <c r="H31" s="45">
        <v>0</v>
      </c>
      <c r="I31" s="12">
        <f t="shared" si="0"/>
        <v>2313.4</v>
      </c>
      <c r="J31" s="42">
        <f t="shared" si="3"/>
        <v>4626.8</v>
      </c>
      <c r="K31" s="5"/>
      <c r="L31" s="24"/>
    </row>
    <row r="32" spans="1:12" ht="19.899999999999999" customHeight="1" x14ac:dyDescent="0.3">
      <c r="A32" s="13" t="s">
        <v>1</v>
      </c>
      <c r="B32" s="30" t="s">
        <v>51</v>
      </c>
      <c r="C32" s="36">
        <f>'[1]16'!$D$41</f>
        <v>180.8</v>
      </c>
      <c r="D32" s="64">
        <f t="shared" si="1"/>
        <v>361.6</v>
      </c>
      <c r="E32" s="42">
        <v>0</v>
      </c>
      <c r="F32" s="73">
        <f t="shared" si="2"/>
        <v>0</v>
      </c>
      <c r="G32" s="42">
        <v>0</v>
      </c>
      <c r="H32" s="45">
        <v>0</v>
      </c>
      <c r="I32" s="12">
        <f t="shared" si="0"/>
        <v>180.8</v>
      </c>
      <c r="J32" s="42">
        <f t="shared" si="3"/>
        <v>361.6</v>
      </c>
      <c r="K32" s="5"/>
      <c r="L32" s="24"/>
    </row>
    <row r="33" spans="1:13" ht="59.25" customHeight="1" x14ac:dyDescent="0.3">
      <c r="A33" s="13">
        <v>17</v>
      </c>
      <c r="B33" s="29" t="s">
        <v>52</v>
      </c>
      <c r="C33" s="36">
        <f>'[1]17'!$D$94</f>
        <v>1690.5</v>
      </c>
      <c r="D33" s="64">
        <f t="shared" si="1"/>
        <v>3381</v>
      </c>
      <c r="E33" s="42">
        <v>0</v>
      </c>
      <c r="F33" s="73">
        <f t="shared" si="2"/>
        <v>0</v>
      </c>
      <c r="G33" s="42">
        <v>0</v>
      </c>
      <c r="H33" s="45">
        <v>0</v>
      </c>
      <c r="I33" s="12">
        <f t="shared" si="0"/>
        <v>1690.5</v>
      </c>
      <c r="J33" s="42">
        <f t="shared" si="3"/>
        <v>3381</v>
      </c>
      <c r="K33" s="5"/>
      <c r="L33" s="24"/>
    </row>
    <row r="34" spans="1:13" ht="19.899999999999999" customHeight="1" x14ac:dyDescent="0.3">
      <c r="A34" s="13">
        <v>18</v>
      </c>
      <c r="B34" s="30" t="s">
        <v>53</v>
      </c>
      <c r="C34" s="36">
        <f>'[1]18'!$D$76</f>
        <v>840</v>
      </c>
      <c r="D34" s="64">
        <f t="shared" si="1"/>
        <v>1680</v>
      </c>
      <c r="E34" s="42">
        <f>'[1]18'!$H$76</f>
        <v>383</v>
      </c>
      <c r="F34" s="73">
        <f t="shared" si="2"/>
        <v>766</v>
      </c>
      <c r="G34" s="42">
        <v>0</v>
      </c>
      <c r="H34" s="45">
        <v>0</v>
      </c>
      <c r="I34" s="12">
        <f t="shared" si="0"/>
        <v>1223</v>
      </c>
      <c r="J34" s="42">
        <f t="shared" si="3"/>
        <v>2446</v>
      </c>
      <c r="K34" s="5"/>
      <c r="L34" s="24"/>
    </row>
    <row r="35" spans="1:13" ht="40.5" customHeight="1" x14ac:dyDescent="0.3">
      <c r="A35" s="13">
        <v>19</v>
      </c>
      <c r="B35" s="29" t="s">
        <v>54</v>
      </c>
      <c r="C35" s="36">
        <f>'[1]19 '!$D$215</f>
        <v>5653.48</v>
      </c>
      <c r="D35" s="64">
        <f t="shared" si="1"/>
        <v>11306.96</v>
      </c>
      <c r="E35" s="42">
        <f>'[1]19 '!$H$215</f>
        <v>5283.88</v>
      </c>
      <c r="F35" s="73">
        <f t="shared" si="2"/>
        <v>10567.76</v>
      </c>
      <c r="G35" s="42">
        <f>'[1]19 '!$E$280</f>
        <v>814.7</v>
      </c>
      <c r="H35" s="45">
        <f>G35*2</f>
        <v>1629.4</v>
      </c>
      <c r="I35" s="12">
        <f>C35+E35+G35</f>
        <v>11752.06</v>
      </c>
      <c r="J35" s="42">
        <f>D35+F35+H35</f>
        <v>23504.12</v>
      </c>
      <c r="K35" s="5"/>
      <c r="L35" s="24"/>
      <c r="M35" s="16"/>
    </row>
    <row r="36" spans="1:13" ht="41.25" customHeight="1" x14ac:dyDescent="0.3">
      <c r="A36" s="13" t="s">
        <v>18</v>
      </c>
      <c r="B36" s="29" t="s">
        <v>104</v>
      </c>
      <c r="C36" s="36">
        <f>'[1]19 '!$B$248</f>
        <v>358</v>
      </c>
      <c r="D36" s="64">
        <f t="shared" si="1"/>
        <v>716</v>
      </c>
      <c r="E36" s="42">
        <f>'[1]19 '!$H$248</f>
        <v>358</v>
      </c>
      <c r="F36" s="73">
        <f t="shared" si="2"/>
        <v>716</v>
      </c>
      <c r="G36" s="42">
        <v>0</v>
      </c>
      <c r="H36" s="45">
        <v>0</v>
      </c>
      <c r="I36" s="12">
        <f t="shared" ref="I36:I65" si="4">C36+E36</f>
        <v>716</v>
      </c>
      <c r="J36" s="42">
        <f t="shared" ref="J36:J65" si="5">D36+F36</f>
        <v>1432</v>
      </c>
      <c r="K36" s="5"/>
      <c r="L36" s="24"/>
    </row>
    <row r="37" spans="1:13" ht="42.75" customHeight="1" x14ac:dyDescent="0.3">
      <c r="A37" s="13">
        <v>20</v>
      </c>
      <c r="B37" s="29" t="s">
        <v>55</v>
      </c>
      <c r="C37" s="36">
        <f>'[3]20'!$B$154</f>
        <v>1086.3</v>
      </c>
      <c r="D37" s="64">
        <f t="shared" si="1"/>
        <v>2172.6</v>
      </c>
      <c r="E37" s="42">
        <v>0</v>
      </c>
      <c r="F37" s="73">
        <f t="shared" si="2"/>
        <v>0</v>
      </c>
      <c r="G37" s="42">
        <v>0</v>
      </c>
      <c r="H37" s="45">
        <v>0</v>
      </c>
      <c r="I37" s="12">
        <f t="shared" si="4"/>
        <v>1086.3</v>
      </c>
      <c r="J37" s="42">
        <f t="shared" si="5"/>
        <v>2172.6</v>
      </c>
      <c r="K37" s="5"/>
      <c r="L37" s="24"/>
    </row>
    <row r="38" spans="1:13" ht="19.899999999999999" customHeight="1" x14ac:dyDescent="0.3">
      <c r="A38" s="13" t="s">
        <v>19</v>
      </c>
      <c r="B38" s="30"/>
      <c r="C38" s="36">
        <f>'[3]20'!$B$186</f>
        <v>2127.1</v>
      </c>
      <c r="D38" s="64">
        <f t="shared" si="1"/>
        <v>4254.2</v>
      </c>
      <c r="E38" s="42">
        <f>'[3]20'!$F$186</f>
        <v>1368</v>
      </c>
      <c r="F38" s="73">
        <f t="shared" si="2"/>
        <v>2736</v>
      </c>
      <c r="G38" s="42">
        <v>0</v>
      </c>
      <c r="H38" s="45">
        <v>0</v>
      </c>
      <c r="I38" s="12">
        <f t="shared" si="4"/>
        <v>3495.1</v>
      </c>
      <c r="J38" s="42">
        <f t="shared" si="5"/>
        <v>6990.2</v>
      </c>
      <c r="K38" s="5"/>
      <c r="L38" s="24"/>
    </row>
    <row r="39" spans="1:13" ht="43.5" customHeight="1" x14ac:dyDescent="0.3">
      <c r="A39" s="13">
        <v>22</v>
      </c>
      <c r="B39" s="29" t="s">
        <v>56</v>
      </c>
      <c r="C39" s="36">
        <f>'[1]22'!$B$32</f>
        <v>1038.5</v>
      </c>
      <c r="D39" s="64">
        <f t="shared" si="1"/>
        <v>2077</v>
      </c>
      <c r="E39" s="42">
        <f>'[1]22'!$G$32</f>
        <v>807</v>
      </c>
      <c r="F39" s="73">
        <f t="shared" si="2"/>
        <v>1614</v>
      </c>
      <c r="G39" s="42">
        <v>0</v>
      </c>
      <c r="H39" s="45">
        <v>0</v>
      </c>
      <c r="I39" s="12">
        <f t="shared" si="4"/>
        <v>1845.5</v>
      </c>
      <c r="J39" s="42">
        <f t="shared" si="5"/>
        <v>3691</v>
      </c>
      <c r="K39" s="5"/>
      <c r="L39" s="24"/>
    </row>
    <row r="40" spans="1:13" ht="19.899999999999999" customHeight="1" x14ac:dyDescent="0.3">
      <c r="A40" s="13">
        <v>23</v>
      </c>
      <c r="B40" s="30" t="s">
        <v>57</v>
      </c>
      <c r="C40" s="36">
        <f>'[1]23'!$D$100</f>
        <v>2403.5</v>
      </c>
      <c r="D40" s="64">
        <f t="shared" si="1"/>
        <v>4807</v>
      </c>
      <c r="E40" s="42">
        <f>'[1]23'!$H$100</f>
        <v>2391.75</v>
      </c>
      <c r="F40" s="73">
        <f t="shared" si="2"/>
        <v>4783.5</v>
      </c>
      <c r="G40" s="42">
        <v>0</v>
      </c>
      <c r="H40" s="45">
        <v>0</v>
      </c>
      <c r="I40" s="12">
        <f t="shared" si="4"/>
        <v>4795.25</v>
      </c>
      <c r="J40" s="42">
        <f t="shared" si="5"/>
        <v>9590.5</v>
      </c>
      <c r="K40" s="5"/>
      <c r="L40" s="24"/>
    </row>
    <row r="41" spans="1:13" ht="19.899999999999999" customHeight="1" x14ac:dyDescent="0.3">
      <c r="A41" s="13">
        <v>24</v>
      </c>
      <c r="B41" s="30" t="s">
        <v>58</v>
      </c>
      <c r="C41" s="36">
        <f>'[1]24'!$B$48</f>
        <v>350</v>
      </c>
      <c r="D41" s="64">
        <f t="shared" si="1"/>
        <v>700</v>
      </c>
      <c r="E41" s="42">
        <f>'[1]24'!$H$48</f>
        <v>350</v>
      </c>
      <c r="F41" s="73">
        <f t="shared" si="2"/>
        <v>700</v>
      </c>
      <c r="G41" s="42">
        <v>0</v>
      </c>
      <c r="H41" s="45">
        <v>0</v>
      </c>
      <c r="I41" s="12">
        <f t="shared" si="4"/>
        <v>700</v>
      </c>
      <c r="J41" s="42">
        <f>D41+F41</f>
        <v>1400</v>
      </c>
      <c r="K41" s="5"/>
      <c r="L41" s="24"/>
    </row>
    <row r="42" spans="1:13" ht="19.899999999999999" customHeight="1" x14ac:dyDescent="0.3">
      <c r="A42" s="13">
        <v>25</v>
      </c>
      <c r="B42" s="30" t="s">
        <v>59</v>
      </c>
      <c r="C42" s="36">
        <f>'[1]25'!$D$76</f>
        <v>533</v>
      </c>
      <c r="D42" s="64">
        <f t="shared" si="1"/>
        <v>1066</v>
      </c>
      <c r="E42" s="42">
        <f>'[1]25'!$H$76</f>
        <v>524</v>
      </c>
      <c r="F42" s="73">
        <f t="shared" si="2"/>
        <v>1048</v>
      </c>
      <c r="G42" s="42">
        <v>0</v>
      </c>
      <c r="H42" s="45">
        <v>0</v>
      </c>
      <c r="I42" s="12">
        <f t="shared" si="4"/>
        <v>1057</v>
      </c>
      <c r="J42" s="42">
        <f t="shared" si="5"/>
        <v>2114</v>
      </c>
      <c r="K42" s="5"/>
      <c r="L42" s="24"/>
    </row>
    <row r="43" spans="1:13" ht="19.899999999999999" customHeight="1" x14ac:dyDescent="0.3">
      <c r="A43" s="13">
        <v>26</v>
      </c>
      <c r="B43" s="30" t="s">
        <v>60</v>
      </c>
      <c r="C43" s="36">
        <f>'[1]26'!$B$128</f>
        <v>2519</v>
      </c>
      <c r="D43" s="64">
        <f t="shared" si="1"/>
        <v>5038</v>
      </c>
      <c r="E43" s="42">
        <f>'[1]26'!$F$128</f>
        <v>2399</v>
      </c>
      <c r="F43" s="73">
        <f t="shared" si="2"/>
        <v>4798</v>
      </c>
      <c r="G43" s="42">
        <v>0</v>
      </c>
      <c r="H43" s="45">
        <v>0</v>
      </c>
      <c r="I43" s="12">
        <f t="shared" si="4"/>
        <v>4918</v>
      </c>
      <c r="J43" s="42">
        <f t="shared" si="5"/>
        <v>9836</v>
      </c>
      <c r="K43" s="5"/>
      <c r="L43" s="24"/>
    </row>
    <row r="44" spans="1:13" ht="19.899999999999999" customHeight="1" x14ac:dyDescent="0.3">
      <c r="A44" s="13">
        <v>27</v>
      </c>
      <c r="B44" s="30" t="s">
        <v>125</v>
      </c>
      <c r="C44" s="36">
        <v>880</v>
      </c>
      <c r="D44" s="64">
        <v>1760</v>
      </c>
      <c r="E44" s="42">
        <v>0</v>
      </c>
      <c r="F44" s="73">
        <v>0</v>
      </c>
      <c r="G44" s="42">
        <v>0</v>
      </c>
      <c r="H44" s="45">
        <v>0</v>
      </c>
      <c r="I44" s="36">
        <f>SUM(C44,E44,G44)</f>
        <v>880</v>
      </c>
      <c r="J44" s="42">
        <f>SUM(D44,F44,H44)</f>
        <v>1760</v>
      </c>
      <c r="K44" s="5"/>
      <c r="L44" s="24"/>
    </row>
    <row r="45" spans="1:13" ht="39.75" customHeight="1" x14ac:dyDescent="0.3">
      <c r="A45" s="13">
        <v>28</v>
      </c>
      <c r="B45" s="29" t="s">
        <v>61</v>
      </c>
      <c r="C45" s="36">
        <f>'[1]28'!$D$45</f>
        <v>27.2</v>
      </c>
      <c r="D45" s="64">
        <f t="shared" si="1"/>
        <v>54.4</v>
      </c>
      <c r="E45" s="42">
        <v>0</v>
      </c>
      <c r="F45" s="73">
        <f t="shared" si="2"/>
        <v>0</v>
      </c>
      <c r="G45" s="42">
        <v>0</v>
      </c>
      <c r="H45" s="45">
        <v>0</v>
      </c>
      <c r="I45" s="12">
        <f t="shared" si="4"/>
        <v>27.2</v>
      </c>
      <c r="J45" s="42">
        <f t="shared" si="5"/>
        <v>54.4</v>
      </c>
      <c r="K45" s="5"/>
      <c r="L45" s="24"/>
    </row>
    <row r="46" spans="1:13" ht="19.899999999999999" customHeight="1" x14ac:dyDescent="0.3">
      <c r="A46" s="13">
        <v>29</v>
      </c>
      <c r="B46" s="30" t="s">
        <v>62</v>
      </c>
      <c r="C46" s="36">
        <f>'[1]29'!$D$83</f>
        <v>1703</v>
      </c>
      <c r="D46" s="64">
        <f t="shared" si="1"/>
        <v>3406</v>
      </c>
      <c r="E46" s="42">
        <f>'[1]29'!$H$83</f>
        <v>1236</v>
      </c>
      <c r="F46" s="73">
        <f t="shared" si="2"/>
        <v>2472</v>
      </c>
      <c r="G46" s="42">
        <v>0</v>
      </c>
      <c r="H46" s="45">
        <v>0</v>
      </c>
      <c r="I46" s="12">
        <f t="shared" si="4"/>
        <v>2939</v>
      </c>
      <c r="J46" s="42">
        <f t="shared" si="5"/>
        <v>5878</v>
      </c>
      <c r="K46" s="5"/>
      <c r="L46" s="24"/>
    </row>
    <row r="47" spans="1:13" ht="19.899999999999999" customHeight="1" x14ac:dyDescent="0.3">
      <c r="A47" s="13">
        <v>30</v>
      </c>
      <c r="B47" s="30" t="s">
        <v>63</v>
      </c>
      <c r="C47" s="36">
        <f>'[1]30'!$B$7</f>
        <v>152</v>
      </c>
      <c r="D47" s="64">
        <f t="shared" si="1"/>
        <v>304</v>
      </c>
      <c r="E47" s="42">
        <v>0</v>
      </c>
      <c r="F47" s="73">
        <f t="shared" si="2"/>
        <v>0</v>
      </c>
      <c r="G47" s="42">
        <v>0</v>
      </c>
      <c r="H47" s="45">
        <v>0</v>
      </c>
      <c r="I47" s="12">
        <f t="shared" si="4"/>
        <v>152</v>
      </c>
      <c r="J47" s="42">
        <f t="shared" si="5"/>
        <v>304</v>
      </c>
      <c r="K47" s="5"/>
      <c r="L47" s="24"/>
    </row>
    <row r="48" spans="1:13" ht="19.899999999999999" customHeight="1" x14ac:dyDescent="0.3">
      <c r="A48" s="13" t="s">
        <v>12</v>
      </c>
      <c r="B48" s="30" t="s">
        <v>63</v>
      </c>
      <c r="C48" s="36">
        <f>'[1]30'!$B$142</f>
        <v>4257.5</v>
      </c>
      <c r="D48" s="64">
        <f t="shared" si="1"/>
        <v>8515</v>
      </c>
      <c r="E48" s="42">
        <f>'[1]30'!$F$142</f>
        <v>3296</v>
      </c>
      <c r="F48" s="73">
        <f t="shared" si="2"/>
        <v>6592</v>
      </c>
      <c r="G48" s="42">
        <v>0</v>
      </c>
      <c r="H48" s="45">
        <v>0</v>
      </c>
      <c r="I48" s="12">
        <f t="shared" si="4"/>
        <v>7553.5</v>
      </c>
      <c r="J48" s="42">
        <f t="shared" si="5"/>
        <v>15107</v>
      </c>
      <c r="K48" s="5"/>
      <c r="L48" s="24"/>
    </row>
    <row r="49" spans="1:12" ht="19.899999999999999" customHeight="1" x14ac:dyDescent="0.3">
      <c r="A49" s="13">
        <v>35</v>
      </c>
      <c r="B49" s="30" t="s">
        <v>46</v>
      </c>
      <c r="C49" s="36">
        <v>846.62</v>
      </c>
      <c r="D49" s="64">
        <f t="shared" si="1"/>
        <v>1693.24</v>
      </c>
      <c r="E49" s="42">
        <v>0</v>
      </c>
      <c r="F49" s="73">
        <f t="shared" si="2"/>
        <v>0</v>
      </c>
      <c r="G49" s="42">
        <v>0</v>
      </c>
      <c r="H49" s="45">
        <v>0</v>
      </c>
      <c r="I49" s="12">
        <f t="shared" si="4"/>
        <v>846.62</v>
      </c>
      <c r="J49" s="42">
        <f t="shared" si="5"/>
        <v>1693.24</v>
      </c>
      <c r="K49" s="5"/>
      <c r="L49" s="24"/>
    </row>
    <row r="50" spans="1:12" ht="54.75" customHeight="1" x14ac:dyDescent="0.3">
      <c r="A50" s="13">
        <v>37</v>
      </c>
      <c r="B50" s="29" t="s">
        <v>64</v>
      </c>
      <c r="C50" s="36">
        <f>'[1]37'!$D$81</f>
        <v>1829.35</v>
      </c>
      <c r="D50" s="64">
        <f t="shared" si="1"/>
        <v>3658.7</v>
      </c>
      <c r="E50" s="42">
        <f>'[1]37'!$H$81</f>
        <v>751.5</v>
      </c>
      <c r="F50" s="73">
        <f t="shared" si="2"/>
        <v>1503</v>
      </c>
      <c r="G50" s="42">
        <v>0</v>
      </c>
      <c r="H50" s="45">
        <v>0</v>
      </c>
      <c r="I50" s="12">
        <f t="shared" si="4"/>
        <v>2580.85</v>
      </c>
      <c r="J50" s="42">
        <f t="shared" si="5"/>
        <v>5161.7</v>
      </c>
      <c r="K50" s="5"/>
      <c r="L50" s="24"/>
    </row>
    <row r="51" spans="1:12" ht="54.75" customHeight="1" x14ac:dyDescent="0.3">
      <c r="A51" s="13">
        <v>40</v>
      </c>
      <c r="B51" s="29" t="s">
        <v>65</v>
      </c>
      <c r="C51" s="36">
        <f>'[1]40'!$I$44</f>
        <v>258.7</v>
      </c>
      <c r="D51" s="64">
        <f t="shared" si="1"/>
        <v>517.4</v>
      </c>
      <c r="E51" s="42">
        <v>0</v>
      </c>
      <c r="F51" s="73">
        <f t="shared" si="2"/>
        <v>0</v>
      </c>
      <c r="G51" s="42">
        <v>0</v>
      </c>
      <c r="H51" s="45">
        <v>0</v>
      </c>
      <c r="I51" s="12">
        <f t="shared" si="4"/>
        <v>258.7</v>
      </c>
      <c r="J51" s="42">
        <f t="shared" si="5"/>
        <v>517.4</v>
      </c>
      <c r="K51" s="5"/>
      <c r="L51" s="24"/>
    </row>
    <row r="52" spans="1:12" ht="19.899999999999999" customHeight="1" x14ac:dyDescent="0.3">
      <c r="A52" s="13">
        <v>42</v>
      </c>
      <c r="B52" s="30" t="s">
        <v>66</v>
      </c>
      <c r="C52" s="36">
        <v>0</v>
      </c>
      <c r="D52" s="64">
        <f t="shared" si="1"/>
        <v>0</v>
      </c>
      <c r="E52" s="42">
        <v>0</v>
      </c>
      <c r="F52" s="73">
        <f t="shared" si="2"/>
        <v>0</v>
      </c>
      <c r="G52" s="42">
        <v>0</v>
      </c>
      <c r="H52" s="45">
        <v>0</v>
      </c>
      <c r="I52" s="12">
        <f t="shared" si="4"/>
        <v>0</v>
      </c>
      <c r="J52" s="42">
        <f t="shared" si="5"/>
        <v>0</v>
      </c>
      <c r="K52" s="5"/>
      <c r="L52" s="4"/>
    </row>
    <row r="53" spans="1:12" ht="40.5" customHeight="1" x14ac:dyDescent="0.3">
      <c r="A53" s="13">
        <v>43</v>
      </c>
      <c r="B53" s="29" t="s">
        <v>67</v>
      </c>
      <c r="C53" s="36">
        <f>'[1]43'!$O$356</f>
        <v>5418.9</v>
      </c>
      <c r="D53" s="64">
        <f t="shared" si="1"/>
        <v>10837.8</v>
      </c>
      <c r="E53" s="42">
        <v>0</v>
      </c>
      <c r="F53" s="73">
        <f t="shared" si="2"/>
        <v>0</v>
      </c>
      <c r="G53" s="42">
        <v>0</v>
      </c>
      <c r="H53" s="45">
        <v>0</v>
      </c>
      <c r="I53" s="12">
        <f t="shared" si="4"/>
        <v>5418.9</v>
      </c>
      <c r="J53" s="42">
        <f t="shared" si="5"/>
        <v>10837.8</v>
      </c>
      <c r="K53" s="5"/>
      <c r="L53" s="24"/>
    </row>
    <row r="54" spans="1:12" ht="39" customHeight="1" x14ac:dyDescent="0.3">
      <c r="A54" s="14" t="s">
        <v>20</v>
      </c>
      <c r="B54" s="29" t="s">
        <v>67</v>
      </c>
      <c r="C54" s="36">
        <f>'[1]43'!$B$393</f>
        <v>2976</v>
      </c>
      <c r="D54" s="64">
        <f t="shared" si="1"/>
        <v>5952</v>
      </c>
      <c r="E54" s="42">
        <f>'[1]43'!$H$393</f>
        <v>1951</v>
      </c>
      <c r="F54" s="73">
        <f t="shared" si="2"/>
        <v>3902</v>
      </c>
      <c r="G54" s="42">
        <v>0</v>
      </c>
      <c r="H54" s="45">
        <v>0</v>
      </c>
      <c r="I54" s="12">
        <f t="shared" si="4"/>
        <v>4927</v>
      </c>
      <c r="J54" s="42">
        <f t="shared" si="5"/>
        <v>9854</v>
      </c>
      <c r="K54" s="5"/>
      <c r="L54" s="24"/>
    </row>
    <row r="55" spans="1:12" ht="39" customHeight="1" x14ac:dyDescent="0.3">
      <c r="A55" s="14" t="s">
        <v>21</v>
      </c>
      <c r="B55" s="29" t="s">
        <v>67</v>
      </c>
      <c r="C55" s="36">
        <v>0</v>
      </c>
      <c r="D55" s="64">
        <f t="shared" si="1"/>
        <v>0</v>
      </c>
      <c r="E55" s="42">
        <f>'[3]43'!$O$429</f>
        <v>1952</v>
      </c>
      <c r="F55" s="73">
        <f t="shared" si="2"/>
        <v>3904</v>
      </c>
      <c r="G55" s="42">
        <v>0</v>
      </c>
      <c r="H55" s="45">
        <v>0</v>
      </c>
      <c r="I55" s="12">
        <f t="shared" si="4"/>
        <v>1952</v>
      </c>
      <c r="J55" s="42">
        <f t="shared" si="5"/>
        <v>3904</v>
      </c>
      <c r="K55" s="5"/>
      <c r="L55" s="24"/>
    </row>
    <row r="56" spans="1:12" ht="44.25" customHeight="1" x14ac:dyDescent="0.3">
      <c r="A56" s="14" t="s">
        <v>22</v>
      </c>
      <c r="B56" s="31" t="s">
        <v>68</v>
      </c>
      <c r="C56" s="36">
        <f>'[1]43'!$D$467</f>
        <v>1377</v>
      </c>
      <c r="D56" s="64">
        <f t="shared" si="1"/>
        <v>2754</v>
      </c>
      <c r="E56" s="42">
        <f>'[1]43'!$H$467</f>
        <v>1334</v>
      </c>
      <c r="F56" s="73">
        <f t="shared" si="2"/>
        <v>2668</v>
      </c>
      <c r="G56" s="42">
        <v>0</v>
      </c>
      <c r="H56" s="45">
        <v>0</v>
      </c>
      <c r="I56" s="12">
        <f t="shared" si="4"/>
        <v>2711</v>
      </c>
      <c r="J56" s="42">
        <f t="shared" si="5"/>
        <v>5422</v>
      </c>
      <c r="K56" s="5"/>
      <c r="L56" s="24"/>
    </row>
    <row r="57" spans="1:12" ht="38.25" customHeight="1" x14ac:dyDescent="0.3">
      <c r="A57" s="14" t="s">
        <v>23</v>
      </c>
      <c r="B57" s="29" t="s">
        <v>67</v>
      </c>
      <c r="C57" s="36">
        <f>'[3]43'!$B$502</f>
        <v>953</v>
      </c>
      <c r="D57" s="64">
        <f t="shared" si="1"/>
        <v>1906</v>
      </c>
      <c r="E57" s="42">
        <f>'[3]43'!$F$502</f>
        <v>953</v>
      </c>
      <c r="F57" s="73">
        <f t="shared" si="2"/>
        <v>1906</v>
      </c>
      <c r="G57" s="42">
        <v>0</v>
      </c>
      <c r="H57" s="45">
        <v>0</v>
      </c>
      <c r="I57" s="12">
        <f t="shared" si="4"/>
        <v>1906</v>
      </c>
      <c r="J57" s="42">
        <f t="shared" si="5"/>
        <v>3812</v>
      </c>
      <c r="K57" s="5"/>
      <c r="L57" s="24"/>
    </row>
    <row r="58" spans="1:12" ht="42" customHeight="1" x14ac:dyDescent="0.3">
      <c r="A58" s="13">
        <v>44</v>
      </c>
      <c r="B58" s="29" t="s">
        <v>69</v>
      </c>
      <c r="C58" s="36">
        <f>'[1]44'!$B$8</f>
        <v>16.7</v>
      </c>
      <c r="D58" s="64">
        <f t="shared" si="1"/>
        <v>33.4</v>
      </c>
      <c r="E58" s="42">
        <f>'[1]44'!$F$8</f>
        <v>16.7</v>
      </c>
      <c r="F58" s="73">
        <f t="shared" si="2"/>
        <v>33.4</v>
      </c>
      <c r="G58" s="42">
        <v>0</v>
      </c>
      <c r="H58" s="45">
        <v>0</v>
      </c>
      <c r="I58" s="12">
        <f t="shared" si="4"/>
        <v>33.4</v>
      </c>
      <c r="J58" s="42">
        <f t="shared" si="5"/>
        <v>66.8</v>
      </c>
      <c r="K58" s="5"/>
      <c r="L58" s="24"/>
    </row>
    <row r="59" spans="1:12" ht="19.899999999999999" customHeight="1" x14ac:dyDescent="0.3">
      <c r="A59" s="13">
        <v>45</v>
      </c>
      <c r="B59" s="30" t="s">
        <v>70</v>
      </c>
      <c r="C59" s="36">
        <f>'[1]45'!$D$137</f>
        <v>633</v>
      </c>
      <c r="D59" s="64">
        <f t="shared" si="1"/>
        <v>1266</v>
      </c>
      <c r="E59" s="42">
        <v>0</v>
      </c>
      <c r="F59" s="73">
        <f t="shared" si="2"/>
        <v>0</v>
      </c>
      <c r="G59" s="42">
        <v>0</v>
      </c>
      <c r="H59" s="45">
        <v>0</v>
      </c>
      <c r="I59" s="12">
        <f t="shared" si="4"/>
        <v>633</v>
      </c>
      <c r="J59" s="42">
        <f t="shared" si="5"/>
        <v>1266</v>
      </c>
      <c r="K59" s="5"/>
      <c r="L59" s="24"/>
    </row>
    <row r="60" spans="1:12" ht="19.899999999999999" customHeight="1" x14ac:dyDescent="0.3">
      <c r="A60" s="13" t="s">
        <v>3</v>
      </c>
      <c r="B60" s="30" t="s">
        <v>70</v>
      </c>
      <c r="C60" s="36">
        <f>'[3]45'!$B$170</f>
        <v>2417.6999999999998</v>
      </c>
      <c r="D60" s="64">
        <f t="shared" si="1"/>
        <v>4835.3999999999996</v>
      </c>
      <c r="E60" s="42">
        <f>'[3]45'!$F$170</f>
        <v>2399.6999999999998</v>
      </c>
      <c r="F60" s="73">
        <f t="shared" si="2"/>
        <v>4799.3999999999996</v>
      </c>
      <c r="G60" s="42">
        <v>0</v>
      </c>
      <c r="H60" s="45">
        <v>0</v>
      </c>
      <c r="I60" s="12">
        <f t="shared" si="4"/>
        <v>4817.3999999999996</v>
      </c>
      <c r="J60" s="42">
        <f t="shared" si="5"/>
        <v>9634.7999999999993</v>
      </c>
      <c r="K60" s="5"/>
      <c r="L60" s="24"/>
    </row>
    <row r="61" spans="1:12" ht="19.899999999999999" customHeight="1" x14ac:dyDescent="0.3">
      <c r="A61" s="13" t="s">
        <v>4</v>
      </c>
      <c r="B61" s="30" t="s">
        <v>70</v>
      </c>
      <c r="C61" s="36">
        <f>'[1]45'!$D$206</f>
        <v>2801</v>
      </c>
      <c r="D61" s="64">
        <f t="shared" si="1"/>
        <v>5602</v>
      </c>
      <c r="E61" s="42">
        <f>'[1]45'!$H$206</f>
        <v>2801</v>
      </c>
      <c r="F61" s="73">
        <f t="shared" si="2"/>
        <v>5602</v>
      </c>
      <c r="G61" s="42">
        <v>0</v>
      </c>
      <c r="H61" s="45">
        <v>0</v>
      </c>
      <c r="I61" s="12">
        <f t="shared" si="4"/>
        <v>5602</v>
      </c>
      <c r="J61" s="42">
        <f t="shared" si="5"/>
        <v>11204</v>
      </c>
      <c r="K61" s="5"/>
      <c r="L61" s="24"/>
    </row>
    <row r="62" spans="1:12" ht="54.75" customHeight="1" x14ac:dyDescent="0.3">
      <c r="A62" s="13">
        <v>47</v>
      </c>
      <c r="B62" s="29" t="s">
        <v>71</v>
      </c>
      <c r="C62" s="36">
        <f>'[1]47'!$D$52</f>
        <v>836.46</v>
      </c>
      <c r="D62" s="64">
        <f t="shared" si="1"/>
        <v>1672.92</v>
      </c>
      <c r="E62" s="42">
        <f>'[1]47'!$H$52</f>
        <v>190.9</v>
      </c>
      <c r="F62" s="73">
        <f t="shared" si="2"/>
        <v>381.8</v>
      </c>
      <c r="G62" s="42">
        <v>0</v>
      </c>
      <c r="H62" s="45">
        <v>0</v>
      </c>
      <c r="I62" s="12">
        <f t="shared" si="4"/>
        <v>1027.3599999999999</v>
      </c>
      <c r="J62" s="42">
        <f t="shared" si="5"/>
        <v>2054.7199999999998</v>
      </c>
      <c r="K62" s="5"/>
      <c r="L62" s="24"/>
    </row>
    <row r="63" spans="1:12" ht="43.5" customHeight="1" x14ac:dyDescent="0.3">
      <c r="A63" s="13" t="s">
        <v>2</v>
      </c>
      <c r="B63" s="29" t="s">
        <v>72</v>
      </c>
      <c r="C63" s="36">
        <f>'[1]41'!$D$41</f>
        <v>254.3</v>
      </c>
      <c r="D63" s="64">
        <f t="shared" si="1"/>
        <v>508.6</v>
      </c>
      <c r="E63" s="42">
        <f>'[1]41'!$H$41</f>
        <v>254.3</v>
      </c>
      <c r="F63" s="73">
        <f t="shared" si="2"/>
        <v>508.6</v>
      </c>
      <c r="G63" s="42">
        <v>0</v>
      </c>
      <c r="H63" s="45">
        <v>0</v>
      </c>
      <c r="I63" s="12">
        <f t="shared" si="4"/>
        <v>508.6</v>
      </c>
      <c r="J63" s="42">
        <f t="shared" si="5"/>
        <v>1017.2</v>
      </c>
      <c r="K63" s="5"/>
      <c r="L63" s="24"/>
    </row>
    <row r="64" spans="1:12" ht="38.25" customHeight="1" x14ac:dyDescent="0.3">
      <c r="A64" s="13">
        <v>48</v>
      </c>
      <c r="B64" s="29" t="s">
        <v>73</v>
      </c>
      <c r="C64" s="36">
        <f>'[1]48'!$D$41</f>
        <v>176</v>
      </c>
      <c r="D64" s="64">
        <f t="shared" si="1"/>
        <v>352</v>
      </c>
      <c r="E64" s="42">
        <f>'[1]48'!$I$41</f>
        <v>176</v>
      </c>
      <c r="F64" s="73">
        <f t="shared" si="2"/>
        <v>352</v>
      </c>
      <c r="G64" s="42">
        <v>0</v>
      </c>
      <c r="H64" s="45">
        <v>0</v>
      </c>
      <c r="I64" s="12">
        <f t="shared" si="4"/>
        <v>352</v>
      </c>
      <c r="J64" s="42">
        <f t="shared" si="5"/>
        <v>704</v>
      </c>
      <c r="K64" s="5"/>
      <c r="L64" s="24"/>
    </row>
    <row r="65" spans="1:12" ht="44.25" customHeight="1" x14ac:dyDescent="0.3">
      <c r="A65" s="13">
        <v>49</v>
      </c>
      <c r="B65" s="29" t="s">
        <v>74</v>
      </c>
      <c r="C65" s="36">
        <f>'[1]кот.№49 Ул.Пушкина'!$D$58</f>
        <v>195.6</v>
      </c>
      <c r="D65" s="64">
        <f t="shared" si="1"/>
        <v>391.2</v>
      </c>
      <c r="E65" s="42">
        <f>'[1]кот.№49 Ул.Пушкина'!$H$58</f>
        <v>195.6</v>
      </c>
      <c r="F65" s="73">
        <f t="shared" si="2"/>
        <v>391.2</v>
      </c>
      <c r="G65" s="42">
        <v>0</v>
      </c>
      <c r="H65" s="45">
        <v>0</v>
      </c>
      <c r="I65" s="12">
        <f t="shared" si="4"/>
        <v>391.2</v>
      </c>
      <c r="J65" s="42">
        <f t="shared" si="5"/>
        <v>782.4</v>
      </c>
      <c r="K65" s="5"/>
      <c r="L65" s="24"/>
    </row>
    <row r="66" spans="1:12" ht="19.899999999999999" customHeight="1" x14ac:dyDescent="0.3">
      <c r="A66" s="13">
        <v>50</v>
      </c>
      <c r="B66" s="30" t="s">
        <v>75</v>
      </c>
      <c r="C66" s="36">
        <v>23191.05</v>
      </c>
      <c r="D66" s="64">
        <f>C66*2</f>
        <v>46382.1</v>
      </c>
      <c r="E66" s="42">
        <v>0</v>
      </c>
      <c r="F66" s="73">
        <f t="shared" si="2"/>
        <v>0</v>
      </c>
      <c r="G66" s="42">
        <v>0</v>
      </c>
      <c r="H66" s="45">
        <v>0</v>
      </c>
      <c r="I66" s="12">
        <f>C66+E66+G66</f>
        <v>23191.05</v>
      </c>
      <c r="J66" s="42">
        <f>D66+F66+G66</f>
        <v>46382.1</v>
      </c>
      <c r="K66" s="5"/>
      <c r="L66" s="24"/>
    </row>
    <row r="67" spans="1:12" ht="38.25" customHeight="1" x14ac:dyDescent="0.3">
      <c r="A67" s="13" t="s">
        <v>27</v>
      </c>
      <c r="B67" s="29" t="s">
        <v>76</v>
      </c>
      <c r="C67" s="36">
        <v>2061</v>
      </c>
      <c r="D67" s="64">
        <f>C67*2</f>
        <v>4122</v>
      </c>
      <c r="E67" s="42">
        <f>'[3]50(ЦТП-32)исключить'!$F$140</f>
        <v>335</v>
      </c>
      <c r="F67" s="73">
        <f>E67*2</f>
        <v>670</v>
      </c>
      <c r="G67" s="42">
        <v>0</v>
      </c>
      <c r="H67" s="45">
        <v>0</v>
      </c>
      <c r="I67" s="12">
        <f>C67+E67+G67</f>
        <v>2396</v>
      </c>
      <c r="J67" s="42">
        <f>I67*2</f>
        <v>4792</v>
      </c>
      <c r="K67" s="5"/>
      <c r="L67" s="4"/>
    </row>
    <row r="68" spans="1:12" ht="38.25" customHeight="1" x14ac:dyDescent="0.3">
      <c r="A68" s="13" t="s">
        <v>115</v>
      </c>
      <c r="B68" s="29" t="s">
        <v>76</v>
      </c>
      <c r="C68" s="36">
        <f>'[3]50(ЦТП-32)исключить'!$B$175</f>
        <v>665</v>
      </c>
      <c r="D68" s="64">
        <f>C68*2</f>
        <v>1330</v>
      </c>
      <c r="E68" s="42">
        <f>'[3]50(ЦТП-32)исключить'!$F$175</f>
        <v>665</v>
      </c>
      <c r="F68" s="73">
        <f>E68*2</f>
        <v>1330</v>
      </c>
      <c r="G68" s="42">
        <v>0</v>
      </c>
      <c r="H68" s="45">
        <v>0</v>
      </c>
      <c r="I68" s="12">
        <f>C68+E68+G68</f>
        <v>1330</v>
      </c>
      <c r="J68" s="42">
        <f>I68*2</f>
        <v>2660</v>
      </c>
      <c r="K68" s="5"/>
      <c r="L68" s="4"/>
    </row>
    <row r="69" spans="1:12" ht="38.25" customHeight="1" x14ac:dyDescent="0.3">
      <c r="A69" s="13" t="s">
        <v>116</v>
      </c>
      <c r="B69" s="29" t="s">
        <v>76</v>
      </c>
      <c r="C69" s="36">
        <f>'[3]50(ЦТП-32)исключить'!$B$210</f>
        <v>391.8</v>
      </c>
      <c r="D69" s="64">
        <f>C69*2</f>
        <v>783.6</v>
      </c>
      <c r="E69" s="42">
        <f>'[3]50(ЦТП-32)исключить'!$F$210</f>
        <v>391.8</v>
      </c>
      <c r="F69" s="73">
        <f>E69*2</f>
        <v>783.6</v>
      </c>
      <c r="G69" s="42">
        <v>0</v>
      </c>
      <c r="H69" s="45">
        <v>0</v>
      </c>
      <c r="I69" s="12">
        <f>C69+E69+G69</f>
        <v>783.6</v>
      </c>
      <c r="J69" s="42">
        <f>I69*2</f>
        <v>1567.2</v>
      </c>
      <c r="K69" s="5"/>
      <c r="L69" s="4"/>
    </row>
    <row r="70" spans="1:12" ht="19.899999999999999" customHeight="1" x14ac:dyDescent="0.3">
      <c r="A70" s="13">
        <v>52</v>
      </c>
      <c r="B70" s="30" t="s">
        <v>77</v>
      </c>
      <c r="C70" s="36">
        <f>'[1]52'!$D$82</f>
        <v>2514</v>
      </c>
      <c r="D70" s="64">
        <f t="shared" si="1"/>
        <v>5028</v>
      </c>
      <c r="E70" s="42">
        <f>'[1]52'!$H$82</f>
        <v>2422</v>
      </c>
      <c r="F70" s="73">
        <f t="shared" si="2"/>
        <v>4844</v>
      </c>
      <c r="G70" s="42">
        <v>0</v>
      </c>
      <c r="H70" s="45">
        <v>0</v>
      </c>
      <c r="I70" s="12">
        <f t="shared" ref="I70:J73" si="6">C70+E70</f>
        <v>4936</v>
      </c>
      <c r="J70" s="42">
        <f t="shared" si="6"/>
        <v>9872</v>
      </c>
      <c r="K70" s="5"/>
      <c r="L70" s="24"/>
    </row>
    <row r="71" spans="1:12" ht="19.899999999999999" customHeight="1" x14ac:dyDescent="0.3">
      <c r="A71" s="13">
        <v>53</v>
      </c>
      <c r="B71" s="30" t="s">
        <v>78</v>
      </c>
      <c r="C71" s="36">
        <v>2856.8</v>
      </c>
      <c r="D71" s="64">
        <f t="shared" si="1"/>
        <v>5713.6</v>
      </c>
      <c r="E71" s="42">
        <v>2086.1999999999998</v>
      </c>
      <c r="F71" s="73">
        <f t="shared" si="2"/>
        <v>4172.3999999999996</v>
      </c>
      <c r="G71" s="42">
        <v>0</v>
      </c>
      <c r="H71" s="45">
        <v>0</v>
      </c>
      <c r="I71" s="12">
        <f>C71+E71</f>
        <v>4943</v>
      </c>
      <c r="J71" s="42">
        <f t="shared" si="6"/>
        <v>9886</v>
      </c>
      <c r="K71" s="5"/>
      <c r="L71" s="4"/>
    </row>
    <row r="72" spans="1:12" ht="19.899999999999999" customHeight="1" x14ac:dyDescent="0.3">
      <c r="A72" s="13">
        <v>54</v>
      </c>
      <c r="B72" s="30" t="s">
        <v>78</v>
      </c>
      <c r="C72" s="36">
        <f>'[4]54(8)'!$B$52</f>
        <v>2764</v>
      </c>
      <c r="D72" s="64">
        <f t="shared" si="1"/>
        <v>5528</v>
      </c>
      <c r="E72" s="42">
        <f>'[4]54(8)'!$G$52</f>
        <v>1252</v>
      </c>
      <c r="F72" s="73">
        <f t="shared" si="2"/>
        <v>2504</v>
      </c>
      <c r="G72" s="42">
        <v>0</v>
      </c>
      <c r="H72" s="45">
        <v>0</v>
      </c>
      <c r="I72" s="12">
        <f t="shared" si="6"/>
        <v>4016</v>
      </c>
      <c r="J72" s="42">
        <f t="shared" si="6"/>
        <v>8032</v>
      </c>
      <c r="K72" s="5"/>
      <c r="L72" s="4"/>
    </row>
    <row r="73" spans="1:12" ht="19.899999999999999" customHeight="1" x14ac:dyDescent="0.3">
      <c r="A73" s="13">
        <v>55</v>
      </c>
      <c r="B73" s="30" t="s">
        <v>78</v>
      </c>
      <c r="C73" s="36">
        <f>'[4]55(19)'!$B$66</f>
        <v>2661</v>
      </c>
      <c r="D73" s="64">
        <f t="shared" si="1"/>
        <v>5322</v>
      </c>
      <c r="E73" s="42">
        <f>'[4]55(19)'!$G$66</f>
        <v>2324</v>
      </c>
      <c r="F73" s="73">
        <f t="shared" si="2"/>
        <v>4648</v>
      </c>
      <c r="G73" s="42">
        <v>0</v>
      </c>
      <c r="H73" s="45">
        <v>0</v>
      </c>
      <c r="I73" s="12">
        <f t="shared" si="6"/>
        <v>4985</v>
      </c>
      <c r="J73" s="42">
        <f t="shared" si="6"/>
        <v>9970</v>
      </c>
      <c r="K73" s="5"/>
      <c r="L73" s="4"/>
    </row>
    <row r="74" spans="1:12" ht="19.899999999999999" customHeight="1" x14ac:dyDescent="0.3">
      <c r="A74" s="13">
        <v>56</v>
      </c>
      <c r="B74" s="30" t="s">
        <v>78</v>
      </c>
      <c r="C74" s="36">
        <f>'[4]56(25)'!$D$58</f>
        <v>587.5</v>
      </c>
      <c r="D74" s="64">
        <f t="shared" ref="D74:D100" si="7">C74*2</f>
        <v>1175</v>
      </c>
      <c r="E74" s="42">
        <f>'[4]56(25)'!$I$58</f>
        <v>587.5</v>
      </c>
      <c r="F74" s="73">
        <f t="shared" ref="F74:F100" si="8">E74*2</f>
        <v>1175</v>
      </c>
      <c r="G74" s="42">
        <v>0</v>
      </c>
      <c r="H74" s="45">
        <v>0</v>
      </c>
      <c r="I74" s="12">
        <f t="shared" ref="I74:I100" si="9">C74+E74</f>
        <v>1175</v>
      </c>
      <c r="J74" s="42">
        <f t="shared" ref="J74:J100" si="10">D74+F74</f>
        <v>2350</v>
      </c>
      <c r="K74" s="5"/>
      <c r="L74" s="4"/>
    </row>
    <row r="75" spans="1:12" ht="42" customHeight="1" x14ac:dyDescent="0.3">
      <c r="A75" s="13">
        <v>57</v>
      </c>
      <c r="B75" s="29" t="s">
        <v>79</v>
      </c>
      <c r="C75" s="36">
        <v>60</v>
      </c>
      <c r="D75" s="64">
        <f t="shared" si="7"/>
        <v>120</v>
      </c>
      <c r="E75" s="42">
        <v>0</v>
      </c>
      <c r="F75" s="73">
        <f t="shared" si="8"/>
        <v>0</v>
      </c>
      <c r="G75" s="42">
        <v>0</v>
      </c>
      <c r="H75" s="45">
        <v>0</v>
      </c>
      <c r="I75" s="12">
        <f t="shared" si="9"/>
        <v>60</v>
      </c>
      <c r="J75" s="42">
        <f t="shared" si="10"/>
        <v>120</v>
      </c>
      <c r="K75" s="5"/>
      <c r="L75" s="11"/>
    </row>
    <row r="76" spans="1:12" ht="45.75" customHeight="1" x14ac:dyDescent="0.3">
      <c r="A76" s="13">
        <v>58</v>
      </c>
      <c r="B76" s="29" t="s">
        <v>80</v>
      </c>
      <c r="C76" s="36">
        <f>'[5]58'!$I$98</f>
        <v>1756.2</v>
      </c>
      <c r="D76" s="64">
        <f t="shared" si="7"/>
        <v>3512.4</v>
      </c>
      <c r="E76" s="42">
        <v>0</v>
      </c>
      <c r="F76" s="73">
        <f t="shared" si="8"/>
        <v>0</v>
      </c>
      <c r="G76" s="42">
        <v>0</v>
      </c>
      <c r="H76" s="45">
        <v>0</v>
      </c>
      <c r="I76" s="12">
        <f t="shared" si="9"/>
        <v>1756.2</v>
      </c>
      <c r="J76" s="42">
        <f t="shared" si="10"/>
        <v>3512.4</v>
      </c>
      <c r="K76" s="5"/>
      <c r="L76" s="8"/>
    </row>
    <row r="77" spans="1:12" ht="38.25" customHeight="1" x14ac:dyDescent="0.3">
      <c r="A77" s="13" t="s">
        <v>26</v>
      </c>
      <c r="B77" s="29" t="s">
        <v>101</v>
      </c>
      <c r="C77" s="36">
        <f>'[4]58'!$B$188</f>
        <v>143</v>
      </c>
      <c r="D77" s="64">
        <f t="shared" si="7"/>
        <v>286</v>
      </c>
      <c r="E77" s="42">
        <f>'[4]58'!$F$188</f>
        <v>143</v>
      </c>
      <c r="F77" s="73">
        <f t="shared" si="8"/>
        <v>286</v>
      </c>
      <c r="G77" s="42">
        <v>0</v>
      </c>
      <c r="H77" s="45">
        <v>0</v>
      </c>
      <c r="I77" s="12">
        <f t="shared" si="9"/>
        <v>286</v>
      </c>
      <c r="J77" s="42">
        <f t="shared" si="10"/>
        <v>572</v>
      </c>
      <c r="K77" s="5"/>
    </row>
    <row r="78" spans="1:12" ht="38.25" customHeight="1" x14ac:dyDescent="0.3">
      <c r="A78" s="13" t="s">
        <v>24</v>
      </c>
      <c r="B78" s="29" t="s">
        <v>102</v>
      </c>
      <c r="C78" s="36">
        <f>'[4]58'!$B$155</f>
        <v>385.32</v>
      </c>
      <c r="D78" s="64">
        <f t="shared" si="7"/>
        <v>770.64</v>
      </c>
      <c r="E78" s="42">
        <f>'[4]58'!$F$155</f>
        <v>224.12</v>
      </c>
      <c r="F78" s="73">
        <f t="shared" si="8"/>
        <v>448.24</v>
      </c>
      <c r="G78" s="42">
        <v>0</v>
      </c>
      <c r="H78" s="45">
        <v>0</v>
      </c>
      <c r="I78" s="12">
        <f t="shared" si="9"/>
        <v>609.44000000000005</v>
      </c>
      <c r="J78" s="42">
        <f t="shared" si="10"/>
        <v>1218.8800000000001</v>
      </c>
      <c r="K78" s="5"/>
    </row>
    <row r="79" spans="1:12" ht="41.25" customHeight="1" x14ac:dyDescent="0.3">
      <c r="A79" s="13" t="s">
        <v>25</v>
      </c>
      <c r="B79" s="29" t="s">
        <v>103</v>
      </c>
      <c r="C79" s="36">
        <f>'[3]58'!$B$167</f>
        <v>240.35</v>
      </c>
      <c r="D79" s="64">
        <f t="shared" si="7"/>
        <v>480.7</v>
      </c>
      <c r="E79" s="42">
        <f>'[3]58'!$F$167</f>
        <v>240.35</v>
      </c>
      <c r="F79" s="73">
        <f t="shared" si="8"/>
        <v>480.7</v>
      </c>
      <c r="G79" s="42">
        <v>0</v>
      </c>
      <c r="H79" s="45">
        <v>0</v>
      </c>
      <c r="I79" s="12">
        <f>C79+E79</f>
        <v>480.7</v>
      </c>
      <c r="J79" s="42">
        <f t="shared" si="10"/>
        <v>961.4</v>
      </c>
      <c r="K79" s="5"/>
    </row>
    <row r="80" spans="1:12" ht="41.25" customHeight="1" x14ac:dyDescent="0.3">
      <c r="A80" s="13" t="s">
        <v>113</v>
      </c>
      <c r="B80" s="29" t="s">
        <v>114</v>
      </c>
      <c r="C80" s="36">
        <f>'[3]58'!$B$131</f>
        <v>249.76</v>
      </c>
      <c r="D80" s="64">
        <f>C80*2</f>
        <v>499.52</v>
      </c>
      <c r="E80" s="42">
        <f>'[5]58'!$H$132</f>
        <v>249.76</v>
      </c>
      <c r="F80" s="73">
        <f>E80*2</f>
        <v>499.52</v>
      </c>
      <c r="G80" s="42">
        <v>0</v>
      </c>
      <c r="H80" s="45">
        <v>0</v>
      </c>
      <c r="I80" s="12">
        <f>C80+E80</f>
        <v>499.52</v>
      </c>
      <c r="J80" s="42">
        <f t="shared" si="10"/>
        <v>999.04</v>
      </c>
      <c r="K80" s="5"/>
    </row>
    <row r="81" spans="1:12" ht="36.75" customHeight="1" x14ac:dyDescent="0.3">
      <c r="A81" s="13">
        <v>61</v>
      </c>
      <c r="B81" s="29" t="s">
        <v>81</v>
      </c>
      <c r="C81" s="36">
        <f>'[6]кот. 61'!$F$35</f>
        <v>1414</v>
      </c>
      <c r="D81" s="64">
        <f t="shared" si="7"/>
        <v>2828</v>
      </c>
      <c r="E81" s="42">
        <f>'[6]кот. 61'!$J$35</f>
        <v>726</v>
      </c>
      <c r="F81" s="73">
        <f t="shared" si="8"/>
        <v>1452</v>
      </c>
      <c r="G81" s="42">
        <v>0</v>
      </c>
      <c r="H81" s="45">
        <v>0</v>
      </c>
      <c r="I81" s="12">
        <f t="shared" si="9"/>
        <v>2140</v>
      </c>
      <c r="J81" s="42">
        <f t="shared" si="10"/>
        <v>4280</v>
      </c>
      <c r="K81" s="5"/>
      <c r="L81" s="8"/>
    </row>
    <row r="82" spans="1:12" ht="41.25" customHeight="1" x14ac:dyDescent="0.3">
      <c r="A82" s="13">
        <v>62</v>
      </c>
      <c r="B82" s="29" t="s">
        <v>82</v>
      </c>
      <c r="C82" s="36">
        <f>'[6]кот. 62'!$F$36</f>
        <v>1373</v>
      </c>
      <c r="D82" s="64">
        <f t="shared" si="7"/>
        <v>2746</v>
      </c>
      <c r="E82" s="42">
        <f>'[6]кот. 62'!$J$36</f>
        <v>1373</v>
      </c>
      <c r="F82" s="73">
        <f t="shared" si="8"/>
        <v>2746</v>
      </c>
      <c r="G82" s="42">
        <v>0</v>
      </c>
      <c r="H82" s="45">
        <v>0</v>
      </c>
      <c r="I82" s="12">
        <f t="shared" si="9"/>
        <v>2746</v>
      </c>
      <c r="J82" s="42">
        <f t="shared" si="10"/>
        <v>5492</v>
      </c>
      <c r="K82" s="5"/>
      <c r="L82" s="8"/>
    </row>
    <row r="83" spans="1:12" ht="39.75" customHeight="1" x14ac:dyDescent="0.3">
      <c r="A83" s="13">
        <v>63</v>
      </c>
      <c r="B83" s="29" t="s">
        <v>83</v>
      </c>
      <c r="C83" s="36">
        <f>'[7]кот. 63'!$B$59</f>
        <v>720</v>
      </c>
      <c r="D83" s="64">
        <f t="shared" si="7"/>
        <v>1440</v>
      </c>
      <c r="E83" s="42">
        <f>'[7]кот. 63'!$F$59</f>
        <v>680</v>
      </c>
      <c r="F83" s="73">
        <f t="shared" si="8"/>
        <v>1360</v>
      </c>
      <c r="G83" s="42">
        <v>0</v>
      </c>
      <c r="H83" s="45">
        <v>0</v>
      </c>
      <c r="I83" s="12">
        <f t="shared" si="9"/>
        <v>1400</v>
      </c>
      <c r="J83" s="42">
        <f t="shared" si="10"/>
        <v>2800</v>
      </c>
      <c r="K83" s="5"/>
      <c r="L83" s="8"/>
    </row>
    <row r="84" spans="1:12" ht="39.75" customHeight="1" x14ac:dyDescent="0.3">
      <c r="A84" s="13">
        <v>64</v>
      </c>
      <c r="B84" s="29" t="s">
        <v>84</v>
      </c>
      <c r="C84" s="36">
        <f>'[6]кот. 64'!$F$10</f>
        <v>166.5</v>
      </c>
      <c r="D84" s="64">
        <f t="shared" si="7"/>
        <v>333</v>
      </c>
      <c r="E84" s="42">
        <f>'[6]кот. 64'!$J$10</f>
        <v>131.5</v>
      </c>
      <c r="F84" s="73">
        <f t="shared" si="8"/>
        <v>263</v>
      </c>
      <c r="G84" s="42">
        <v>0</v>
      </c>
      <c r="H84" s="45">
        <v>0</v>
      </c>
      <c r="I84" s="12">
        <f t="shared" si="9"/>
        <v>298</v>
      </c>
      <c r="J84" s="42">
        <f t="shared" si="10"/>
        <v>596</v>
      </c>
      <c r="K84" s="5"/>
      <c r="L84" s="8"/>
    </row>
    <row r="85" spans="1:12" ht="39.75" customHeight="1" x14ac:dyDescent="0.3">
      <c r="A85" s="13">
        <v>65</v>
      </c>
      <c r="B85" s="29" t="s">
        <v>85</v>
      </c>
      <c r="C85" s="36">
        <f>'[6]кот. 65'!$F$8</f>
        <v>51</v>
      </c>
      <c r="D85" s="64">
        <f t="shared" si="7"/>
        <v>102</v>
      </c>
      <c r="E85" s="42">
        <v>0</v>
      </c>
      <c r="F85" s="73">
        <f t="shared" si="8"/>
        <v>0</v>
      </c>
      <c r="G85" s="42">
        <v>0</v>
      </c>
      <c r="H85" s="45">
        <v>0</v>
      </c>
      <c r="I85" s="12">
        <f t="shared" si="9"/>
        <v>51</v>
      </c>
      <c r="J85" s="42">
        <f t="shared" si="10"/>
        <v>102</v>
      </c>
      <c r="K85" s="5"/>
      <c r="L85" s="8"/>
    </row>
    <row r="86" spans="1:12" ht="42" customHeight="1" x14ac:dyDescent="0.3">
      <c r="A86" s="13">
        <v>66</v>
      </c>
      <c r="B86" s="29" t="s">
        <v>86</v>
      </c>
      <c r="C86" s="36">
        <f>'[7]кот. 66'!$C$57</f>
        <v>683</v>
      </c>
      <c r="D86" s="64">
        <f t="shared" si="7"/>
        <v>1366</v>
      </c>
      <c r="E86" s="42">
        <f>'[7]кот. 66'!$G$57</f>
        <v>654</v>
      </c>
      <c r="F86" s="73">
        <f t="shared" si="8"/>
        <v>1308</v>
      </c>
      <c r="G86" s="42">
        <v>0</v>
      </c>
      <c r="H86" s="45">
        <v>0</v>
      </c>
      <c r="I86" s="12">
        <f t="shared" si="9"/>
        <v>1337</v>
      </c>
      <c r="J86" s="42">
        <f t="shared" si="10"/>
        <v>2674</v>
      </c>
      <c r="K86" s="5"/>
      <c r="L86" s="8"/>
    </row>
    <row r="87" spans="1:12" ht="19.899999999999999" customHeight="1" x14ac:dyDescent="0.3">
      <c r="A87" s="13">
        <v>67</v>
      </c>
      <c r="B87" s="30" t="s">
        <v>87</v>
      </c>
      <c r="C87" s="36">
        <f>'[6]кот. 67'!$F$7</f>
        <v>56.3</v>
      </c>
      <c r="D87" s="64">
        <f t="shared" si="7"/>
        <v>112.6</v>
      </c>
      <c r="E87" s="42">
        <v>0</v>
      </c>
      <c r="F87" s="73">
        <f t="shared" si="8"/>
        <v>0</v>
      </c>
      <c r="G87" s="42">
        <v>0</v>
      </c>
      <c r="H87" s="45">
        <v>0</v>
      </c>
      <c r="I87" s="12">
        <f t="shared" si="9"/>
        <v>56.3</v>
      </c>
      <c r="J87" s="42">
        <f t="shared" si="10"/>
        <v>112.6</v>
      </c>
      <c r="K87" s="5"/>
      <c r="L87" s="8"/>
    </row>
    <row r="88" spans="1:12" ht="19.899999999999999" customHeight="1" x14ac:dyDescent="0.3">
      <c r="A88" s="13">
        <v>68</v>
      </c>
      <c r="B88" s="30" t="s">
        <v>88</v>
      </c>
      <c r="C88" s="36">
        <f>[6]кот.68!$F$39</f>
        <v>1739</v>
      </c>
      <c r="D88" s="64">
        <f t="shared" si="7"/>
        <v>3478</v>
      </c>
      <c r="E88" s="42">
        <f>[6]кот.68!$J$39</f>
        <v>1664</v>
      </c>
      <c r="F88" s="73">
        <f t="shared" si="8"/>
        <v>3328</v>
      </c>
      <c r="G88" s="42">
        <v>0</v>
      </c>
      <c r="H88" s="45">
        <v>0</v>
      </c>
      <c r="I88" s="12">
        <f t="shared" si="9"/>
        <v>3403</v>
      </c>
      <c r="J88" s="42">
        <f t="shared" si="10"/>
        <v>6806</v>
      </c>
      <c r="K88" s="5"/>
      <c r="L88" s="8"/>
    </row>
    <row r="89" spans="1:12" ht="19.899999999999999" customHeight="1" x14ac:dyDescent="0.3">
      <c r="A89" s="13">
        <v>69</v>
      </c>
      <c r="B89" s="30" t="s">
        <v>89</v>
      </c>
      <c r="C89" s="36">
        <f>'[6]кот. 69'!$F$20</f>
        <v>605</v>
      </c>
      <c r="D89" s="64">
        <f t="shared" si="7"/>
        <v>1210</v>
      </c>
      <c r="E89" s="42">
        <f>'[6]кот. 69'!$J$20</f>
        <v>509</v>
      </c>
      <c r="F89" s="73">
        <f t="shared" si="8"/>
        <v>1018</v>
      </c>
      <c r="G89" s="42">
        <v>0</v>
      </c>
      <c r="H89" s="45">
        <v>0</v>
      </c>
      <c r="I89" s="12">
        <f t="shared" si="9"/>
        <v>1114</v>
      </c>
      <c r="J89" s="42">
        <f t="shared" si="10"/>
        <v>2228</v>
      </c>
      <c r="K89" s="5"/>
      <c r="L89" s="8"/>
    </row>
    <row r="90" spans="1:12" ht="19.899999999999999" customHeight="1" x14ac:dyDescent="0.3">
      <c r="A90" s="13">
        <v>70</v>
      </c>
      <c r="B90" s="30" t="s">
        <v>90</v>
      </c>
      <c r="C90" s="36">
        <f>[6]кот.70!$F$34</f>
        <v>1463</v>
      </c>
      <c r="D90" s="64">
        <f t="shared" si="7"/>
        <v>2926</v>
      </c>
      <c r="E90" s="42">
        <f>[6]кот.70!$H$68</f>
        <v>893</v>
      </c>
      <c r="F90" s="73">
        <f t="shared" si="8"/>
        <v>1786</v>
      </c>
      <c r="G90" s="42">
        <v>0</v>
      </c>
      <c r="H90" s="45">
        <v>0</v>
      </c>
      <c r="I90" s="12">
        <f t="shared" si="9"/>
        <v>2356</v>
      </c>
      <c r="J90" s="42">
        <f>D90+F90</f>
        <v>4712</v>
      </c>
      <c r="K90" s="5"/>
      <c r="L90" s="8"/>
    </row>
    <row r="91" spans="1:12" ht="19.899999999999999" customHeight="1" x14ac:dyDescent="0.3">
      <c r="A91" s="13">
        <v>71</v>
      </c>
      <c r="B91" s="30" t="s">
        <v>91</v>
      </c>
      <c r="C91" s="36">
        <f>[6]кот.71!$F$46</f>
        <v>2161</v>
      </c>
      <c r="D91" s="64">
        <f t="shared" si="7"/>
        <v>4322</v>
      </c>
      <c r="E91" s="42">
        <f>[6]кот.71!$J$46</f>
        <v>2086</v>
      </c>
      <c r="F91" s="73">
        <f t="shared" si="8"/>
        <v>4172</v>
      </c>
      <c r="G91" s="42">
        <v>0</v>
      </c>
      <c r="H91" s="45">
        <v>0</v>
      </c>
      <c r="I91" s="12">
        <f t="shared" si="9"/>
        <v>4247</v>
      </c>
      <c r="J91" s="42">
        <f t="shared" si="10"/>
        <v>8494</v>
      </c>
      <c r="K91" s="5"/>
      <c r="L91" s="8"/>
    </row>
    <row r="92" spans="1:12" ht="19.899999999999999" customHeight="1" x14ac:dyDescent="0.3">
      <c r="A92" s="13">
        <v>72</v>
      </c>
      <c r="B92" s="30" t="s">
        <v>92</v>
      </c>
      <c r="C92" s="36">
        <v>925</v>
      </c>
      <c r="D92" s="64">
        <f t="shared" si="7"/>
        <v>1850</v>
      </c>
      <c r="E92" s="42">
        <v>870</v>
      </c>
      <c r="F92" s="73">
        <f t="shared" si="8"/>
        <v>1740</v>
      </c>
      <c r="G92" s="42">
        <v>0</v>
      </c>
      <c r="H92" s="45">
        <v>0</v>
      </c>
      <c r="I92" s="12">
        <f t="shared" si="9"/>
        <v>1795</v>
      </c>
      <c r="J92" s="42">
        <f t="shared" si="10"/>
        <v>3590</v>
      </c>
      <c r="K92" s="5"/>
      <c r="L92" s="8"/>
    </row>
    <row r="93" spans="1:12" ht="19.899999999999999" customHeight="1" x14ac:dyDescent="0.3">
      <c r="A93" s="13">
        <v>73</v>
      </c>
      <c r="B93" s="30" t="s">
        <v>93</v>
      </c>
      <c r="C93" s="36">
        <f>[6]кот.73!$F$79</f>
        <v>2279.5</v>
      </c>
      <c r="D93" s="64">
        <f t="shared" si="7"/>
        <v>4559</v>
      </c>
      <c r="E93" s="42">
        <f>[6]кот.73!$J$79</f>
        <v>1275</v>
      </c>
      <c r="F93" s="73">
        <f t="shared" si="8"/>
        <v>2550</v>
      </c>
      <c r="G93" s="42">
        <v>0</v>
      </c>
      <c r="H93" s="45">
        <v>0</v>
      </c>
      <c r="I93" s="12">
        <f t="shared" si="9"/>
        <v>3554.5</v>
      </c>
      <c r="J93" s="42">
        <f t="shared" si="10"/>
        <v>7109</v>
      </c>
      <c r="K93" s="5"/>
      <c r="L93" s="8"/>
    </row>
    <row r="94" spans="1:12" ht="19.899999999999999" customHeight="1" x14ac:dyDescent="0.3">
      <c r="A94" s="13">
        <v>74</v>
      </c>
      <c r="B94" s="30" t="s">
        <v>94</v>
      </c>
      <c r="C94" s="36">
        <f>'[6]кот. 74'!$D$47</f>
        <v>161</v>
      </c>
      <c r="D94" s="64">
        <f t="shared" si="7"/>
        <v>322</v>
      </c>
      <c r="E94" s="42">
        <v>0</v>
      </c>
      <c r="F94" s="73">
        <f t="shared" si="8"/>
        <v>0</v>
      </c>
      <c r="G94" s="42">
        <v>0</v>
      </c>
      <c r="H94" s="45">
        <v>0</v>
      </c>
      <c r="I94" s="12">
        <f t="shared" si="9"/>
        <v>161</v>
      </c>
      <c r="J94" s="42">
        <f t="shared" si="10"/>
        <v>322</v>
      </c>
      <c r="K94" s="5"/>
      <c r="L94" s="8"/>
    </row>
    <row r="95" spans="1:12" ht="19.899999999999999" customHeight="1" x14ac:dyDescent="0.3">
      <c r="A95" s="13">
        <v>75</v>
      </c>
      <c r="B95" s="30" t="s">
        <v>95</v>
      </c>
      <c r="C95" s="36">
        <f>'[6]кот. 75'!$F$8</f>
        <v>105.4</v>
      </c>
      <c r="D95" s="64">
        <f t="shared" si="7"/>
        <v>210.8</v>
      </c>
      <c r="E95" s="42">
        <v>0</v>
      </c>
      <c r="F95" s="73">
        <f t="shared" si="8"/>
        <v>0</v>
      </c>
      <c r="G95" s="42">
        <v>0</v>
      </c>
      <c r="H95" s="45">
        <v>0</v>
      </c>
      <c r="I95" s="12">
        <f t="shared" si="9"/>
        <v>105.4</v>
      </c>
      <c r="J95" s="42">
        <f t="shared" si="10"/>
        <v>210.8</v>
      </c>
      <c r="K95" s="5"/>
      <c r="L95" s="8"/>
    </row>
    <row r="96" spans="1:12" ht="39.75" customHeight="1" x14ac:dyDescent="0.3">
      <c r="A96" s="13">
        <v>76</v>
      </c>
      <c r="B96" s="29" t="s">
        <v>96</v>
      </c>
      <c r="C96" s="36">
        <f>'[6]кот. 76'!$F$6</f>
        <v>35</v>
      </c>
      <c r="D96" s="64">
        <f t="shared" si="7"/>
        <v>70</v>
      </c>
      <c r="E96" s="42">
        <f>'[6]кот. 76'!$J$6</f>
        <v>35</v>
      </c>
      <c r="F96" s="73">
        <f t="shared" si="8"/>
        <v>70</v>
      </c>
      <c r="G96" s="42">
        <v>0</v>
      </c>
      <c r="H96" s="45">
        <v>0</v>
      </c>
      <c r="I96" s="12">
        <f t="shared" si="9"/>
        <v>70</v>
      </c>
      <c r="J96" s="42">
        <f t="shared" si="10"/>
        <v>140</v>
      </c>
      <c r="K96" s="5"/>
      <c r="L96" s="8"/>
    </row>
    <row r="97" spans="1:12" ht="42" customHeight="1" x14ac:dyDescent="0.3">
      <c r="A97" s="13">
        <v>77</v>
      </c>
      <c r="B97" s="29" t="s">
        <v>97</v>
      </c>
      <c r="C97" s="36">
        <v>0</v>
      </c>
      <c r="D97" s="64">
        <f t="shared" si="7"/>
        <v>0</v>
      </c>
      <c r="E97" s="42">
        <v>0</v>
      </c>
      <c r="F97" s="73">
        <f t="shared" si="8"/>
        <v>0</v>
      </c>
      <c r="G97" s="42">
        <v>0</v>
      </c>
      <c r="H97" s="45">
        <v>0</v>
      </c>
      <c r="I97" s="12">
        <f t="shared" si="9"/>
        <v>0</v>
      </c>
      <c r="J97" s="42">
        <f t="shared" si="10"/>
        <v>0</v>
      </c>
      <c r="K97" s="5"/>
      <c r="L97" s="8"/>
    </row>
    <row r="98" spans="1:12" ht="45" customHeight="1" x14ac:dyDescent="0.3">
      <c r="A98" s="13">
        <v>78</v>
      </c>
      <c r="B98" s="29" t="s">
        <v>98</v>
      </c>
      <c r="C98" s="36">
        <f>'[6]кот. 78'!$F$6</f>
        <v>16.2</v>
      </c>
      <c r="D98" s="64">
        <f t="shared" si="7"/>
        <v>32.4</v>
      </c>
      <c r="E98" s="42">
        <v>0</v>
      </c>
      <c r="F98" s="73">
        <f t="shared" si="8"/>
        <v>0</v>
      </c>
      <c r="G98" s="42">
        <v>0</v>
      </c>
      <c r="H98" s="45">
        <v>0</v>
      </c>
      <c r="I98" s="12">
        <f t="shared" si="9"/>
        <v>16.2</v>
      </c>
      <c r="J98" s="42">
        <f t="shared" si="10"/>
        <v>32.4</v>
      </c>
      <c r="K98" s="5"/>
      <c r="L98" s="8"/>
    </row>
    <row r="99" spans="1:12" ht="38.25" customHeight="1" x14ac:dyDescent="0.3">
      <c r="A99" s="13">
        <v>79</v>
      </c>
      <c r="B99" s="29" t="s">
        <v>99</v>
      </c>
      <c r="C99" s="36">
        <f>'[6]кот. 79'!$F$24</f>
        <v>659.9</v>
      </c>
      <c r="D99" s="64">
        <f t="shared" si="7"/>
        <v>1319.8</v>
      </c>
      <c r="E99" s="42">
        <v>0</v>
      </c>
      <c r="F99" s="73">
        <f t="shared" si="8"/>
        <v>0</v>
      </c>
      <c r="G99" s="42">
        <v>0</v>
      </c>
      <c r="H99" s="45">
        <v>0</v>
      </c>
      <c r="I99" s="12">
        <f t="shared" si="9"/>
        <v>659.9</v>
      </c>
      <c r="J99" s="42">
        <f t="shared" si="10"/>
        <v>1319.8</v>
      </c>
      <c r="K99" s="5"/>
      <c r="L99" s="8"/>
    </row>
    <row r="100" spans="1:12" ht="41.25" customHeight="1" thickBot="1" x14ac:dyDescent="0.35">
      <c r="A100" s="27">
        <v>80</v>
      </c>
      <c r="B100" s="32" t="s">
        <v>100</v>
      </c>
      <c r="C100" s="38">
        <f>'[6]кот. 80'!$F$35</f>
        <v>1448.1</v>
      </c>
      <c r="D100" s="65">
        <f t="shared" si="7"/>
        <v>2896.2</v>
      </c>
      <c r="E100" s="44">
        <f>'[6]кот. 80'!$J$35</f>
        <v>782</v>
      </c>
      <c r="F100" s="74">
        <f t="shared" si="8"/>
        <v>1564</v>
      </c>
      <c r="G100" s="48">
        <v>0</v>
      </c>
      <c r="H100" s="46">
        <v>0</v>
      </c>
      <c r="I100" s="52">
        <f t="shared" si="9"/>
        <v>2230.1</v>
      </c>
      <c r="J100" s="44">
        <f t="shared" si="10"/>
        <v>4460.2</v>
      </c>
      <c r="K100" s="5"/>
      <c r="L100" s="8"/>
    </row>
    <row r="101" spans="1:12" ht="19.899999999999999" customHeight="1" thickBot="1" x14ac:dyDescent="0.35">
      <c r="A101" s="17" t="s">
        <v>5</v>
      </c>
      <c r="B101" s="17"/>
      <c r="C101" s="23">
        <f t="shared" ref="C101:G101" si="11">SUM(C7:C100)</f>
        <v>146671.99</v>
      </c>
      <c r="D101" s="66">
        <f t="shared" si="11"/>
        <v>293343.98</v>
      </c>
      <c r="E101" s="20">
        <f t="shared" si="11"/>
        <v>72794.41</v>
      </c>
      <c r="F101" s="75">
        <f>SUM(F7:F100)</f>
        <v>145588.82</v>
      </c>
      <c r="G101" s="20">
        <f t="shared" si="11"/>
        <v>814.7</v>
      </c>
      <c r="H101" s="49">
        <f>SUM(H7:H100)</f>
        <v>1629.4</v>
      </c>
      <c r="I101" s="18">
        <f>SUM(I7:I100)</f>
        <v>220281.1</v>
      </c>
      <c r="J101" s="88">
        <f>SUM(J7:J100)</f>
        <v>440562.2</v>
      </c>
      <c r="K101" s="5"/>
      <c r="L101" s="8"/>
    </row>
    <row r="102" spans="1:12" ht="17.100000000000001" customHeight="1" x14ac:dyDescent="0.25">
      <c r="A102" s="2"/>
      <c r="B102" s="2"/>
      <c r="C102" s="2"/>
      <c r="D102" s="67"/>
      <c r="E102" s="2"/>
      <c r="F102" s="67"/>
      <c r="G102" s="8"/>
      <c r="H102" s="89"/>
      <c r="I102" s="89"/>
    </row>
    <row r="103" spans="1:12" ht="17.100000000000001" customHeight="1" x14ac:dyDescent="0.25">
      <c r="A103" s="2"/>
      <c r="B103" s="2"/>
      <c r="C103" s="2"/>
      <c r="D103" s="67"/>
      <c r="E103" s="2"/>
      <c r="F103" s="67"/>
      <c r="G103" s="8"/>
      <c r="H103" s="8"/>
      <c r="I103" s="8"/>
    </row>
    <row r="104" spans="1:12" ht="37.5" customHeight="1" x14ac:dyDescent="0.3">
      <c r="A104" s="99" t="s">
        <v>124</v>
      </c>
      <c r="B104" s="99"/>
      <c r="C104" s="58" t="s">
        <v>107</v>
      </c>
      <c r="D104" s="68" t="s">
        <v>109</v>
      </c>
      <c r="E104" s="59" t="s">
        <v>106</v>
      </c>
      <c r="F104" s="76" t="s">
        <v>110</v>
      </c>
      <c r="G104" s="59" t="s">
        <v>111</v>
      </c>
      <c r="H104" s="59" t="s">
        <v>112</v>
      </c>
      <c r="I104" s="59" t="s">
        <v>105</v>
      </c>
      <c r="J104" s="59" t="s">
        <v>108</v>
      </c>
    </row>
    <row r="105" spans="1:12" ht="29.25" customHeight="1" x14ac:dyDescent="0.35">
      <c r="A105" s="56" t="s">
        <v>117</v>
      </c>
      <c r="B105" s="56"/>
      <c r="C105" s="57">
        <f t="shared" ref="C105:J105" si="12">SUM(C7:C18,C20:C26,C28:C29,C39,C45,C50:C50,C53:C57,C62:C65,C70)</f>
        <v>53670.51</v>
      </c>
      <c r="D105" s="69">
        <f t="shared" si="12"/>
        <v>107341.02</v>
      </c>
      <c r="E105" s="57">
        <f t="shared" si="12"/>
        <v>26135.05</v>
      </c>
      <c r="F105" s="69">
        <f t="shared" si="12"/>
        <v>52270.1</v>
      </c>
      <c r="G105" s="57">
        <f t="shared" si="12"/>
        <v>0</v>
      </c>
      <c r="H105" s="57">
        <f t="shared" si="12"/>
        <v>0</v>
      </c>
      <c r="I105" s="57">
        <f t="shared" si="12"/>
        <v>79805.56</v>
      </c>
      <c r="J105" s="57">
        <f t="shared" si="12"/>
        <v>159611.12</v>
      </c>
    </row>
    <row r="106" spans="1:12" ht="27.75" customHeight="1" x14ac:dyDescent="0.35">
      <c r="A106" s="56" t="s">
        <v>118</v>
      </c>
      <c r="B106" s="56"/>
      <c r="C106" s="57">
        <f t="shared" ref="C106:J106" si="13">SUM(C40:C41,C66,C34)</f>
        <v>26784.55</v>
      </c>
      <c r="D106" s="69">
        <f t="shared" si="13"/>
        <v>53569.1</v>
      </c>
      <c r="E106" s="57">
        <f t="shared" si="13"/>
        <v>3124.75</v>
      </c>
      <c r="F106" s="69">
        <f t="shared" si="13"/>
        <v>6249.5</v>
      </c>
      <c r="G106" s="57">
        <f t="shared" si="13"/>
        <v>0</v>
      </c>
      <c r="H106" s="57">
        <f t="shared" si="13"/>
        <v>0</v>
      </c>
      <c r="I106" s="57">
        <f t="shared" si="13"/>
        <v>29909.3</v>
      </c>
      <c r="J106" s="57">
        <f t="shared" si="13"/>
        <v>59818.6</v>
      </c>
    </row>
    <row r="107" spans="1:12" ht="30" customHeight="1" x14ac:dyDescent="0.35">
      <c r="A107" s="56" t="s">
        <v>119</v>
      </c>
      <c r="B107" s="56"/>
      <c r="C107" s="57">
        <f t="shared" ref="C107:J107" si="14">SUM(C30:C31,C33,C35:C38,C58,C75:C80)</f>
        <v>18707.310000000001</v>
      </c>
      <c r="D107" s="69">
        <f t="shared" si="14"/>
        <v>37414.620000000003</v>
      </c>
      <c r="E107" s="57">
        <f t="shared" si="14"/>
        <v>11335.91</v>
      </c>
      <c r="F107" s="69">
        <f t="shared" si="14"/>
        <v>22671.82</v>
      </c>
      <c r="G107" s="57">
        <f t="shared" si="14"/>
        <v>814.7</v>
      </c>
      <c r="H107" s="57">
        <f t="shared" si="14"/>
        <v>1629.4</v>
      </c>
      <c r="I107" s="57">
        <f t="shared" si="14"/>
        <v>30857.919999999998</v>
      </c>
      <c r="J107" s="57">
        <f t="shared" si="14"/>
        <v>61715.839999999997</v>
      </c>
    </row>
    <row r="108" spans="1:12" ht="25.5" customHeight="1" x14ac:dyDescent="0.35">
      <c r="A108" s="56" t="s">
        <v>120</v>
      </c>
      <c r="B108" s="56"/>
      <c r="C108" s="57">
        <f t="shared" ref="C108:J108" si="15">SUM(C27,C49,C67:C69,C71:C74)</f>
        <v>13220.52</v>
      </c>
      <c r="D108" s="69">
        <f t="shared" si="15"/>
        <v>26441.040000000001</v>
      </c>
      <c r="E108" s="57">
        <f t="shared" si="15"/>
        <v>7864.5</v>
      </c>
      <c r="F108" s="69">
        <f t="shared" si="15"/>
        <v>15729</v>
      </c>
      <c r="G108" s="57">
        <f t="shared" si="15"/>
        <v>0</v>
      </c>
      <c r="H108" s="57">
        <f t="shared" si="15"/>
        <v>0</v>
      </c>
      <c r="I108" s="57">
        <f t="shared" si="15"/>
        <v>21085.02</v>
      </c>
      <c r="J108" s="57">
        <f t="shared" si="15"/>
        <v>42170.04</v>
      </c>
    </row>
    <row r="109" spans="1:12" ht="26.25" customHeight="1" x14ac:dyDescent="0.35">
      <c r="A109" s="97" t="s">
        <v>121</v>
      </c>
      <c r="B109" s="98"/>
      <c r="C109" s="57">
        <f>SUM(C81:C100)</f>
        <v>16061.9</v>
      </c>
      <c r="D109" s="69">
        <f t="shared" ref="D109:J109" si="16">SUM(D81:D100)</f>
        <v>32123.8</v>
      </c>
      <c r="E109" s="57">
        <f t="shared" si="16"/>
        <v>11678.5</v>
      </c>
      <c r="F109" s="69">
        <f t="shared" si="16"/>
        <v>23357</v>
      </c>
      <c r="G109" s="57">
        <f t="shared" si="16"/>
        <v>0</v>
      </c>
      <c r="H109" s="57">
        <f t="shared" si="16"/>
        <v>0</v>
      </c>
      <c r="I109" s="57">
        <f t="shared" si="16"/>
        <v>27740.400000000001</v>
      </c>
      <c r="J109" s="57">
        <f t="shared" si="16"/>
        <v>55480.800000000003</v>
      </c>
    </row>
    <row r="110" spans="1:12" ht="27.75" customHeight="1" x14ac:dyDescent="0.35">
      <c r="A110" s="56" t="s">
        <v>122</v>
      </c>
      <c r="B110" s="56"/>
      <c r="C110" s="57">
        <f>SUM(C32,C19,C46:C48)</f>
        <v>8184.8</v>
      </c>
      <c r="D110" s="69">
        <f t="shared" ref="D110:J110" si="17">SUM(D32,D19,D46:D48)</f>
        <v>16369.6</v>
      </c>
      <c r="E110" s="57">
        <f t="shared" si="17"/>
        <v>4532</v>
      </c>
      <c r="F110" s="69">
        <f t="shared" si="17"/>
        <v>9064</v>
      </c>
      <c r="G110" s="57">
        <f t="shared" si="17"/>
        <v>0</v>
      </c>
      <c r="H110" s="57">
        <f t="shared" si="17"/>
        <v>0</v>
      </c>
      <c r="I110" s="57">
        <f t="shared" si="17"/>
        <v>12716.8</v>
      </c>
      <c r="J110" s="57">
        <f t="shared" si="17"/>
        <v>25433.599999999999</v>
      </c>
    </row>
    <row r="111" spans="1:12" ht="30.75" customHeight="1" x14ac:dyDescent="0.35">
      <c r="A111" s="56" t="s">
        <v>123</v>
      </c>
      <c r="B111" s="56"/>
      <c r="C111" s="57">
        <f>SUM(C42:C43,C52,C51,C59:C61)</f>
        <v>9162.4</v>
      </c>
      <c r="D111" s="84">
        <f t="shared" ref="D111:J111" si="18">SUM(D42:D43,D52,D51,D59:D61)</f>
        <v>18324.8</v>
      </c>
      <c r="E111" s="57">
        <f t="shared" si="18"/>
        <v>8123.7</v>
      </c>
      <c r="F111" s="69">
        <f t="shared" si="18"/>
        <v>16247.4</v>
      </c>
      <c r="G111" s="57">
        <f t="shared" si="18"/>
        <v>0</v>
      </c>
      <c r="H111" s="57">
        <f t="shared" si="18"/>
        <v>0</v>
      </c>
      <c r="I111" s="57">
        <f>SUM(I42:I43,I52,I51,I59:I61)</f>
        <v>17286.099999999999</v>
      </c>
      <c r="J111" s="87">
        <f t="shared" si="18"/>
        <v>34572.199999999997</v>
      </c>
    </row>
    <row r="112" spans="1:12" ht="30.75" customHeight="1" thickBot="1" x14ac:dyDescent="0.4">
      <c r="A112" s="90" t="s">
        <v>126</v>
      </c>
      <c r="B112" s="91"/>
      <c r="C112" s="85">
        <f>SUM(I44)</f>
        <v>880</v>
      </c>
      <c r="D112" s="86">
        <f>SUM(J44)</f>
        <v>1760</v>
      </c>
      <c r="E112" s="85">
        <v>0</v>
      </c>
      <c r="F112" s="86">
        <v>0</v>
      </c>
      <c r="G112" s="85">
        <v>0</v>
      </c>
      <c r="H112" s="85">
        <v>0</v>
      </c>
      <c r="I112" s="85">
        <f>SUM(C112,E112,G112)</f>
        <v>880</v>
      </c>
      <c r="J112" s="83">
        <f>SUM(D112,F112,H112)</f>
        <v>1760</v>
      </c>
    </row>
    <row r="113" spans="1:10" ht="30.75" customHeight="1" x14ac:dyDescent="0.35">
      <c r="A113" s="77" t="s">
        <v>5</v>
      </c>
      <c r="B113" s="78"/>
      <c r="C113" s="79">
        <f>SUM(C105:C111)</f>
        <v>145791.99</v>
      </c>
      <c r="D113" s="80">
        <f t="shared" ref="D113:I113" si="19">SUM(D105:D111)</f>
        <v>291583.98</v>
      </c>
      <c r="E113" s="79">
        <f t="shared" si="19"/>
        <v>72794.41</v>
      </c>
      <c r="F113" s="81">
        <f t="shared" si="19"/>
        <v>145588.82</v>
      </c>
      <c r="G113" s="79">
        <f t="shared" si="19"/>
        <v>814.7</v>
      </c>
      <c r="H113" s="79">
        <f t="shared" si="19"/>
        <v>1629.4</v>
      </c>
      <c r="I113" s="79">
        <f>SUM(I105:I112)</f>
        <v>220281.1</v>
      </c>
      <c r="J113" s="82">
        <f>SUM(J105:J112)</f>
        <v>440562.2</v>
      </c>
    </row>
    <row r="114" spans="1:10" ht="17.100000000000001" customHeight="1" x14ac:dyDescent="0.2"/>
    <row r="115" spans="1:10" ht="17.100000000000001" customHeight="1" x14ac:dyDescent="0.2"/>
    <row r="116" spans="1:10" ht="17.100000000000001" customHeight="1" x14ac:dyDescent="0.2"/>
    <row r="117" spans="1:10" ht="17.100000000000001" customHeight="1" x14ac:dyDescent="0.2"/>
    <row r="118" spans="1:10" ht="17.100000000000001" customHeight="1" x14ac:dyDescent="0.2"/>
  </sheetData>
  <autoFilter ref="A6:J101"/>
  <mergeCells count="5">
    <mergeCell ref="A112:B112"/>
    <mergeCell ref="A3:I3"/>
    <mergeCell ref="C5:I5"/>
    <mergeCell ref="A109:B109"/>
    <mergeCell ref="A104:B104"/>
  </mergeCells>
  <phoneticPr fontId="11" type="noConversion"/>
  <pageMargins left="0.19685039370078741" right="0.15748031496062992" top="0" bottom="0.15748031496062992" header="0.15748031496062992" footer="0.19685039370078741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Теплосеть 2021</vt:lpstr>
      <vt:lpstr>'Теплосеть 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Е.И. Лебедева</dc:creator>
  <cp:lastModifiedBy>ВС. Шило</cp:lastModifiedBy>
  <cp:lastPrinted>2021-03-04T07:45:46Z</cp:lastPrinted>
  <dcterms:created xsi:type="dcterms:W3CDTF">2009-02-16T06:00:20Z</dcterms:created>
  <dcterms:modified xsi:type="dcterms:W3CDTF">2021-04-09T05:35:52Z</dcterms:modified>
</cp:coreProperties>
</file>